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income" sheetId="1" r:id="rId1"/>
    <sheet name="expense" sheetId="2" r:id="rId2"/>
  </sheets>
  <definedNames/>
  <calcPr fullCalcOnLoad="1"/>
</workbook>
</file>

<file path=xl/sharedStrings.xml><?xml version="1.0" encoding="utf-8"?>
<sst xmlns="http://schemas.openxmlformats.org/spreadsheetml/2006/main" count="101" uniqueCount="69">
  <si>
    <t>Item</t>
  </si>
  <si>
    <t>actual</t>
  </si>
  <si>
    <t>Newsletter</t>
  </si>
  <si>
    <t>Advertising</t>
  </si>
  <si>
    <t>Subscriptions</t>
  </si>
  <si>
    <t>Scholarship Fund</t>
  </si>
  <si>
    <t>National Subsidy</t>
  </si>
  <si>
    <t>Full Dues</t>
  </si>
  <si>
    <t>New Members</t>
  </si>
  <si>
    <t>Reinstating Members</t>
  </si>
  <si>
    <t>Corp Subscriptions</t>
  </si>
  <si>
    <t>Area Funds</t>
  </si>
  <si>
    <t>ELAC</t>
  </si>
  <si>
    <t>SFV</t>
  </si>
  <si>
    <t>Coastal</t>
  </si>
  <si>
    <t>Hi-Desert</t>
  </si>
  <si>
    <t>Mid-City</t>
  </si>
  <si>
    <t>TOTAL INCOME</t>
  </si>
  <si>
    <t>3-year average</t>
  </si>
  <si>
    <t>Jonathan C. Elliott</t>
  </si>
  <si>
    <t>Printing</t>
  </si>
  <si>
    <t>Postage</t>
  </si>
  <si>
    <t>Misc.</t>
  </si>
  <si>
    <t>MensaPhone</t>
  </si>
  <si>
    <t>CultureQuest</t>
  </si>
  <si>
    <t>Tax prep. &amp; Acctg.</t>
  </si>
  <si>
    <t>D&amp;O Insurance</t>
  </si>
  <si>
    <t>Special Events</t>
  </si>
  <si>
    <t>TOTAL EXPENSE</t>
  </si>
  <si>
    <t>General Fund</t>
  </si>
  <si>
    <t>RG Fund</t>
  </si>
  <si>
    <t>Other</t>
  </si>
  <si>
    <t>NET GAIN/(LOSS)</t>
  </si>
  <si>
    <t>Amazon</t>
  </si>
  <si>
    <t>Storage</t>
  </si>
  <si>
    <t>Depreciation</t>
  </si>
  <si>
    <t>Awards</t>
  </si>
  <si>
    <t>Testing Fees</t>
  </si>
  <si>
    <t>Proctor Expenses</t>
  </si>
  <si>
    <t>2012-13</t>
  </si>
  <si>
    <t>2013-14</t>
  </si>
  <si>
    <t>2014-15</t>
  </si>
  <si>
    <t>Dave Felt Scholarship</t>
  </si>
  <si>
    <t>Administration</t>
  </si>
  <si>
    <t>Mailbox</t>
  </si>
  <si>
    <t>Volunteer Luncheons</t>
  </si>
  <si>
    <t>Hollywood Bowl</t>
  </si>
  <si>
    <t>Picnics</t>
  </si>
  <si>
    <t>50th Anniversary</t>
  </si>
  <si>
    <t>RG Operating Income</t>
  </si>
  <si>
    <t>RG Non-Operating Income</t>
  </si>
  <si>
    <t>Inland Empire</t>
  </si>
  <si>
    <t>Young Ms</t>
  </si>
  <si>
    <t>RG Operating Expense</t>
  </si>
  <si>
    <t>RG Non-Operating Expense</t>
  </si>
  <si>
    <t>Board Admin Expenses</t>
  </si>
  <si>
    <t>Meetings</t>
  </si>
  <si>
    <t>PayPal Fees</t>
  </si>
  <si>
    <t>GLAAM Revenue Projections 2015-16</t>
  </si>
  <si>
    <t>GLAAM Expenditure Projections 2015-16</t>
  </si>
  <si>
    <t>2015-16</t>
  </si>
  <si>
    <t>Website</t>
  </si>
  <si>
    <t>Gifted Youth</t>
  </si>
  <si>
    <t>Dodger Stadium</t>
  </si>
  <si>
    <t>Other scholarships</t>
  </si>
  <si>
    <t>June 13, 2015</t>
  </si>
  <si>
    <t>budget as adopted</t>
  </si>
  <si>
    <t>Adopted by GLAAM Board of Directors on June 6, 2015</t>
  </si>
  <si>
    <t>Membership Outreach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</si>
</sst>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5" fontId="0" fillId="0" borderId="0" xfId="0" applyNumberFormat="1" applyAlignment="1" quotePrefix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43" fontId="4" fillId="0" borderId="0" xfId="0" applyNumberFormat="1" applyFont="1" applyAlignment="1">
      <alignment horizontal="center"/>
    </xf>
    <xf numFmtId="43" fontId="5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6" fillId="0" borderId="0" xfId="44" applyNumberFormat="1" applyFont="1" applyAlignment="1">
      <alignment/>
    </xf>
    <xf numFmtId="43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 horizontal="left"/>
    </xf>
    <xf numFmtId="15" fontId="0" fillId="0" borderId="0" xfId="0" applyNumberForma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43" fontId="0" fillId="0" borderId="0" xfId="0" applyNumberFormat="1" applyAlignment="1" quotePrefix="1">
      <alignment horizontal="center"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43" fontId="4" fillId="0" borderId="0" xfId="0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2" width="3.7109375" style="0" customWidth="1"/>
    <col min="3" max="3" width="27.140625" style="0" customWidth="1"/>
    <col min="4" max="7" width="15.57421875" style="9" customWidth="1"/>
    <col min="8" max="8" width="17.7109375" style="9" customWidth="1"/>
  </cols>
  <sheetData>
    <row r="3" ht="12.75">
      <c r="A3" s="18" t="s">
        <v>58</v>
      </c>
    </row>
    <row r="4" ht="12.75">
      <c r="A4" s="18" t="s">
        <v>67</v>
      </c>
    </row>
    <row r="7" spans="4:8" ht="12.75">
      <c r="D7" s="22" t="s">
        <v>39</v>
      </c>
      <c r="E7" s="22" t="s">
        <v>40</v>
      </c>
      <c r="F7" s="22" t="s">
        <v>41</v>
      </c>
      <c r="G7" s="10"/>
      <c r="H7" s="22" t="s">
        <v>60</v>
      </c>
    </row>
    <row r="8" spans="1:8" ht="12.75">
      <c r="A8" s="2" t="s">
        <v>0</v>
      </c>
      <c r="B8" s="2"/>
      <c r="D8" s="11" t="s">
        <v>1</v>
      </c>
      <c r="E8" s="11" t="s">
        <v>1</v>
      </c>
      <c r="F8" s="11" t="s">
        <v>1</v>
      </c>
      <c r="G8" s="15" t="s">
        <v>18</v>
      </c>
      <c r="H8" s="25" t="s">
        <v>66</v>
      </c>
    </row>
    <row r="10" spans="1:2" ht="12.75">
      <c r="A10" s="16" t="s">
        <v>29</v>
      </c>
      <c r="B10" s="16"/>
    </row>
    <row r="12" spans="1:8" ht="12.75">
      <c r="A12" s="4"/>
      <c r="B12" s="4" t="s">
        <v>6</v>
      </c>
      <c r="D12" s="12">
        <f>SUM(D13:D16)</f>
        <v>16110.14</v>
      </c>
      <c r="E12" s="12">
        <f>SUM(E13:E16)</f>
        <v>17471.829999999998</v>
      </c>
      <c r="F12" s="12">
        <f>SUM(F13:F16)</f>
        <v>21787.72</v>
      </c>
      <c r="G12" s="12">
        <f>SUM(G13:G16)</f>
        <v>18456.56</v>
      </c>
      <c r="H12" s="12">
        <f>SUM(H13:H16)</f>
        <v>23755</v>
      </c>
    </row>
    <row r="13" spans="1:8" ht="12.75">
      <c r="A13" s="4"/>
      <c r="B13" s="4"/>
      <c r="C13" s="5" t="s">
        <v>10</v>
      </c>
      <c r="D13" s="13">
        <v>7.8</v>
      </c>
      <c r="E13" s="13">
        <v>5.85</v>
      </c>
      <c r="F13" s="13">
        <v>1.4</v>
      </c>
      <c r="G13" s="13">
        <f>ROUND(SUM(D13:F13)/3,2)</f>
        <v>5.02</v>
      </c>
      <c r="H13" s="9">
        <v>5</v>
      </c>
    </row>
    <row r="14" spans="3:9" ht="12.75">
      <c r="C14" t="s">
        <v>7</v>
      </c>
      <c r="D14" s="9">
        <v>15815.34</v>
      </c>
      <c r="E14" s="9">
        <v>17169.98</v>
      </c>
      <c r="F14" s="9">
        <v>21423.32</v>
      </c>
      <c r="G14" s="9">
        <f>ROUND(SUM(D14:F14)/3,2)</f>
        <v>18136.21</v>
      </c>
      <c r="H14" s="9">
        <v>22600</v>
      </c>
      <c r="I14" s="9"/>
    </row>
    <row r="15" spans="3:8" ht="12.75">
      <c r="C15" s="5" t="s">
        <v>8</v>
      </c>
      <c r="D15" s="13">
        <v>142</v>
      </c>
      <c r="E15" s="13">
        <v>155</v>
      </c>
      <c r="F15" s="13">
        <v>202</v>
      </c>
      <c r="G15" s="13">
        <f>ROUND(SUM(D15:F15)/3,2)</f>
        <v>166.33</v>
      </c>
      <c r="H15" s="9">
        <v>1000</v>
      </c>
    </row>
    <row r="16" spans="3:8" ht="12.75">
      <c r="C16" s="5" t="s">
        <v>9</v>
      </c>
      <c r="D16" s="13">
        <v>145</v>
      </c>
      <c r="E16" s="13">
        <v>141</v>
      </c>
      <c r="F16" s="13">
        <v>161</v>
      </c>
      <c r="G16" s="13">
        <f>ROUND(SUM(D16:F16)/3,2)</f>
        <v>149</v>
      </c>
      <c r="H16" s="9">
        <v>150</v>
      </c>
    </row>
    <row r="18" spans="1:8" ht="12.75">
      <c r="A18" s="4"/>
      <c r="B18" s="21" t="s">
        <v>37</v>
      </c>
      <c r="D18" s="12">
        <v>1160</v>
      </c>
      <c r="E18" s="12">
        <v>1280</v>
      </c>
      <c r="F18" s="12">
        <v>825</v>
      </c>
      <c r="G18" s="12">
        <f>ROUND(SUM(D18:F18)/3,2)</f>
        <v>1088.33</v>
      </c>
      <c r="H18" s="12">
        <v>825</v>
      </c>
    </row>
    <row r="20" spans="2:8" s="4" customFormat="1" ht="12.75">
      <c r="B20" s="4" t="s">
        <v>2</v>
      </c>
      <c r="D20" s="12">
        <f>SUM(D21:D22)</f>
        <v>30</v>
      </c>
      <c r="E20" s="12">
        <f>SUM(E21:E22)</f>
        <v>0</v>
      </c>
      <c r="F20" s="12">
        <f>SUM(F21:F22)</f>
        <v>0</v>
      </c>
      <c r="G20" s="12">
        <f>ROUND(SUM(D20:F20)/3,2)</f>
        <v>10</v>
      </c>
      <c r="H20" s="12">
        <f>SUM(H21:H22)</f>
        <v>10</v>
      </c>
    </row>
    <row r="21" spans="3:8" ht="12.75">
      <c r="C21" t="s">
        <v>3</v>
      </c>
      <c r="D21" s="9">
        <v>30</v>
      </c>
      <c r="E21" s="9">
        <v>0</v>
      </c>
      <c r="F21" s="9">
        <v>0</v>
      </c>
      <c r="G21" s="9">
        <f>ROUND(SUM(D21:F21)/3,2)</f>
        <v>10</v>
      </c>
      <c r="H21" s="9">
        <v>10</v>
      </c>
    </row>
    <row r="22" spans="3:8" ht="12.75">
      <c r="C22" t="s">
        <v>4</v>
      </c>
      <c r="D22" s="9">
        <v>0</v>
      </c>
      <c r="E22" s="9">
        <v>0</v>
      </c>
      <c r="F22" s="9">
        <v>0</v>
      </c>
      <c r="G22" s="9">
        <f>ROUND(SUM(D22:F22)/3,2)</f>
        <v>0</v>
      </c>
      <c r="H22" s="9">
        <v>0</v>
      </c>
    </row>
    <row r="24" spans="2:9" s="4" customFormat="1" ht="12.75">
      <c r="B24" s="4" t="s">
        <v>33</v>
      </c>
      <c r="D24" s="12">
        <v>4594.68</v>
      </c>
      <c r="E24" s="12">
        <v>1234.96</v>
      </c>
      <c r="F24" s="12">
        <v>284.19</v>
      </c>
      <c r="G24" s="12">
        <f>ROUND(SUM(D24:F24)/3,2)</f>
        <v>2037.94</v>
      </c>
      <c r="H24" s="12">
        <v>300</v>
      </c>
      <c r="I24" s="17"/>
    </row>
    <row r="25" spans="4:8" s="4" customFormat="1" ht="12.75">
      <c r="D25" s="12"/>
      <c r="E25" s="12"/>
      <c r="F25" s="12"/>
      <c r="G25" s="12"/>
      <c r="H25" s="12"/>
    </row>
    <row r="26" spans="2:8" ht="12.75">
      <c r="B26" s="4" t="s">
        <v>27</v>
      </c>
      <c r="D26" s="12">
        <f>SUM(D27:D32)</f>
        <v>1446.1000000000001</v>
      </c>
      <c r="E26" s="12">
        <f>SUM(E27:E32)</f>
        <v>599</v>
      </c>
      <c r="F26" s="12">
        <f>SUM(F27:F32)</f>
        <v>367.88</v>
      </c>
      <c r="G26" s="12">
        <f aca="true" t="shared" si="0" ref="G26:G31">ROUND(SUM(D26:F26)/3,2)</f>
        <v>804.33</v>
      </c>
      <c r="H26" s="12">
        <f>SUM(H27:H32)</f>
        <v>888</v>
      </c>
    </row>
    <row r="27" spans="3:8" ht="12.75">
      <c r="C27" s="5" t="s">
        <v>48</v>
      </c>
      <c r="D27" s="13">
        <f>1015.1-300.26</f>
        <v>714.84</v>
      </c>
      <c r="E27" s="12">
        <v>0</v>
      </c>
      <c r="F27" s="13">
        <v>0</v>
      </c>
      <c r="G27" s="13">
        <f t="shared" si="0"/>
        <v>238.28</v>
      </c>
      <c r="H27" s="12">
        <v>0</v>
      </c>
    </row>
    <row r="28" spans="3:8" ht="12.75">
      <c r="C28" s="5" t="s">
        <v>63</v>
      </c>
      <c r="D28" s="13">
        <v>0</v>
      </c>
      <c r="E28" s="12">
        <v>0</v>
      </c>
      <c r="F28" s="13">
        <v>0</v>
      </c>
      <c r="G28" s="13">
        <f t="shared" si="0"/>
        <v>0</v>
      </c>
      <c r="H28" s="13">
        <v>888</v>
      </c>
    </row>
    <row r="29" spans="3:8" ht="12.75">
      <c r="C29" t="s">
        <v>46</v>
      </c>
      <c r="D29" s="13">
        <v>746</v>
      </c>
      <c r="E29" s="13">
        <f>1072-473</f>
        <v>599</v>
      </c>
      <c r="F29" s="13">
        <v>369</v>
      </c>
      <c r="G29" s="13">
        <f t="shared" si="0"/>
        <v>571.33</v>
      </c>
      <c r="H29" s="13">
        <v>0</v>
      </c>
    </row>
    <row r="30" spans="3:8" ht="12.75">
      <c r="C30" s="5" t="s">
        <v>45</v>
      </c>
      <c r="D30" s="12">
        <v>0</v>
      </c>
      <c r="E30" s="12">
        <v>0</v>
      </c>
      <c r="F30" s="13">
        <v>0</v>
      </c>
      <c r="G30" s="13">
        <f t="shared" si="0"/>
        <v>0</v>
      </c>
      <c r="H30" s="12">
        <v>0</v>
      </c>
    </row>
    <row r="31" spans="3:8" ht="12.75">
      <c r="C31" s="5" t="s">
        <v>57</v>
      </c>
      <c r="D31" s="13">
        <v>-14.74</v>
      </c>
      <c r="E31" s="12">
        <v>0</v>
      </c>
      <c r="F31" s="13">
        <v>-1.12</v>
      </c>
      <c r="G31" s="13">
        <f t="shared" si="0"/>
        <v>-5.29</v>
      </c>
      <c r="H31" s="12">
        <v>0</v>
      </c>
    </row>
    <row r="33" spans="1:2" s="4" customFormat="1" ht="12.75">
      <c r="A33" s="16" t="s">
        <v>11</v>
      </c>
      <c r="B33" s="16"/>
    </row>
    <row r="34" spans="1:8" s="4" customFormat="1" ht="12.75">
      <c r="A34" s="16"/>
      <c r="B34" s="16"/>
      <c r="D34" s="12">
        <f>SUM(D35:D40)</f>
        <v>343.04</v>
      </c>
      <c r="E34" s="12">
        <f>SUM(E35:E40)</f>
        <v>12.04</v>
      </c>
      <c r="F34" s="12">
        <f>SUM(F35:F40)</f>
        <v>4180.4400000000005</v>
      </c>
      <c r="G34" s="12">
        <f aca="true" t="shared" si="1" ref="G34:G40">ROUND(SUM(D34:F34)/3,2)</f>
        <v>1511.84</v>
      </c>
      <c r="H34" s="12">
        <f>SUM(H35:H40)</f>
        <v>100.04</v>
      </c>
    </row>
    <row r="35" spans="2:8" ht="12.75">
      <c r="B35" t="s">
        <v>16</v>
      </c>
      <c r="D35" s="9">
        <v>0</v>
      </c>
      <c r="E35" s="9">
        <v>0</v>
      </c>
      <c r="F35" s="9">
        <v>0</v>
      </c>
      <c r="G35" s="9">
        <f t="shared" si="1"/>
        <v>0</v>
      </c>
      <c r="H35" s="9">
        <v>0</v>
      </c>
    </row>
    <row r="36" spans="2:8" ht="12.75">
      <c r="B36" t="s">
        <v>14</v>
      </c>
      <c r="D36" s="9">
        <v>0</v>
      </c>
      <c r="E36" s="9">
        <v>0</v>
      </c>
      <c r="F36" s="9">
        <v>0</v>
      </c>
      <c r="G36" s="9">
        <f t="shared" si="1"/>
        <v>0</v>
      </c>
      <c r="H36" s="9">
        <v>0</v>
      </c>
    </row>
    <row r="37" spans="2:8" ht="12.75">
      <c r="B37" t="s">
        <v>13</v>
      </c>
      <c r="D37" s="9">
        <v>78</v>
      </c>
      <c r="E37" s="9">
        <v>0</v>
      </c>
      <c r="F37" s="9">
        <v>163</v>
      </c>
      <c r="G37" s="9">
        <f t="shared" si="1"/>
        <v>80.33</v>
      </c>
      <c r="H37" s="9">
        <v>0</v>
      </c>
    </row>
    <row r="38" spans="2:8" ht="12.75">
      <c r="B38" t="s">
        <v>12</v>
      </c>
      <c r="D38" s="9">
        <v>0</v>
      </c>
      <c r="E38" s="9">
        <v>0</v>
      </c>
      <c r="F38" s="9">
        <v>0</v>
      </c>
      <c r="G38" s="9">
        <f t="shared" si="1"/>
        <v>0</v>
      </c>
      <c r="H38" s="9">
        <v>0</v>
      </c>
    </row>
    <row r="39" spans="2:8" ht="12.75">
      <c r="B39" t="s">
        <v>15</v>
      </c>
      <c r="D39" s="9">
        <v>265.04</v>
      </c>
      <c r="E39" s="9">
        <v>12.04</v>
      </c>
      <c r="F39" s="9">
        <v>0.04</v>
      </c>
      <c r="G39" s="9">
        <f t="shared" si="1"/>
        <v>92.37</v>
      </c>
      <c r="H39" s="9">
        <v>100.04</v>
      </c>
    </row>
    <row r="40" spans="2:8" ht="12.75">
      <c r="B40" t="s">
        <v>51</v>
      </c>
      <c r="D40" s="9">
        <v>0</v>
      </c>
      <c r="E40" s="9">
        <v>0</v>
      </c>
      <c r="F40" s="9">
        <v>4017.4</v>
      </c>
      <c r="G40" s="9">
        <f t="shared" si="1"/>
        <v>1339.13</v>
      </c>
      <c r="H40" s="9">
        <v>0</v>
      </c>
    </row>
    <row r="42" spans="1:2" ht="12.75">
      <c r="A42" s="16" t="s">
        <v>30</v>
      </c>
      <c r="B42" s="16"/>
    </row>
    <row r="43" spans="1:2" ht="12.75">
      <c r="A43" s="16"/>
      <c r="B43" s="16"/>
    </row>
    <row r="44" spans="1:8" ht="12.75">
      <c r="A44" s="16"/>
      <c r="B44" s="21" t="s">
        <v>50</v>
      </c>
      <c r="D44" s="12">
        <v>4010</v>
      </c>
      <c r="E44" s="24">
        <v>1612</v>
      </c>
      <c r="F44" s="9">
        <v>0</v>
      </c>
      <c r="G44" s="12">
        <f>ROUND(SUM(D44:F44)/3,2)</f>
        <v>1874</v>
      </c>
      <c r="H44" s="9">
        <v>0</v>
      </c>
    </row>
    <row r="45" spans="1:8" ht="12.75">
      <c r="A45" s="4"/>
      <c r="B45" s="21" t="s">
        <v>49</v>
      </c>
      <c r="D45" s="12">
        <v>13590.1</v>
      </c>
      <c r="E45" s="24">
        <v>14433.03</v>
      </c>
      <c r="F45" s="12">
        <v>16235.149999999998</v>
      </c>
      <c r="G45" s="12">
        <f>ROUND(SUM(D45:F45)/3,2)</f>
        <v>14752.76</v>
      </c>
      <c r="H45" s="12">
        <v>10000</v>
      </c>
    </row>
    <row r="48" spans="1:2" ht="12.75">
      <c r="A48" s="16" t="s">
        <v>5</v>
      </c>
      <c r="B48" s="16"/>
    </row>
    <row r="49" spans="4:9" ht="12.75">
      <c r="D49" s="12">
        <f>SUM(D50:D51)</f>
        <v>435</v>
      </c>
      <c r="E49" s="12">
        <f>SUM(E50:E51)</f>
        <v>0</v>
      </c>
      <c r="F49" s="12">
        <f>SUM(F50:F51)</f>
        <v>0</v>
      </c>
      <c r="G49" s="12">
        <f>ROUND(SUM(D49:F49)/3,2)</f>
        <v>145</v>
      </c>
      <c r="H49" s="12">
        <f>SUM(H50:H51)</f>
        <v>0</v>
      </c>
      <c r="I49" s="18"/>
    </row>
    <row r="50" spans="1:8" ht="12.75">
      <c r="A50" s="4"/>
      <c r="B50" s="5" t="s">
        <v>24</v>
      </c>
      <c r="D50" s="13">
        <v>435</v>
      </c>
      <c r="E50" s="13">
        <v>0</v>
      </c>
      <c r="F50" s="13">
        <v>0</v>
      </c>
      <c r="G50" s="13">
        <f>ROUND(SUM(D50:F50)/3,2)</f>
        <v>145</v>
      </c>
      <c r="H50" s="13">
        <v>0</v>
      </c>
    </row>
    <row r="51" spans="1:8" ht="12.75">
      <c r="A51" s="4"/>
      <c r="B51" s="5" t="s">
        <v>31</v>
      </c>
      <c r="D51" s="13">
        <v>0</v>
      </c>
      <c r="E51" s="13">
        <v>0</v>
      </c>
      <c r="F51" s="13">
        <v>0</v>
      </c>
      <c r="G51" s="13">
        <f>ROUND(SUM(D51:F51)/3,2)</f>
        <v>0</v>
      </c>
      <c r="H51" s="13">
        <v>0</v>
      </c>
    </row>
    <row r="54" spans="1:8" s="6" customFormat="1" ht="18">
      <c r="A54" s="6" t="s">
        <v>17</v>
      </c>
      <c r="D54" s="14">
        <f>D12+D18+D20+D24+D26+D34+D44+D45+D49</f>
        <v>41719.06</v>
      </c>
      <c r="E54" s="14">
        <f>E12+E18+E20+E24+E26+E34+E44+E45+E49</f>
        <v>36642.86</v>
      </c>
      <c r="F54" s="14">
        <f>F12+F18+F20+F24+F26+F34+F44+F45+F49</f>
        <v>43680.380000000005</v>
      </c>
      <c r="G54" s="14">
        <f>G12+G18+G20+G24+G26+G34+G44+G45+G49</f>
        <v>40680.76</v>
      </c>
      <c r="H54" s="14">
        <f>H12+H18+H20+H24+H26+H34+H44+H45+H49</f>
        <v>35878.04</v>
      </c>
    </row>
    <row r="57" ht="12.75">
      <c r="A57" t="s">
        <v>19</v>
      </c>
    </row>
    <row r="58" spans="1:2" ht="12.75">
      <c r="A58" s="19" t="s">
        <v>65</v>
      </c>
      <c r="B58" s="8"/>
    </row>
  </sheetData>
  <sheetProtection/>
  <printOptions/>
  <pageMargins left="0.75" right="0.75" top="1" bottom="1" header="0.5" footer="0.5"/>
  <pageSetup horizontalDpi="200" verticalDpi="2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6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2" width="3.7109375" style="0" customWidth="1"/>
    <col min="3" max="3" width="22.00390625" style="0" customWidth="1"/>
    <col min="4" max="7" width="15.57421875" style="9" customWidth="1"/>
    <col min="8" max="8" width="17.7109375" style="9" customWidth="1"/>
  </cols>
  <sheetData>
    <row r="3" ht="12.75">
      <c r="A3" s="18" t="s">
        <v>59</v>
      </c>
    </row>
    <row r="4" ht="12.75">
      <c r="A4" s="18" t="s">
        <v>67</v>
      </c>
    </row>
    <row r="7" spans="2:8" ht="12.75">
      <c r="B7" s="1"/>
      <c r="C7" s="1"/>
      <c r="D7" s="22" t="s">
        <v>39</v>
      </c>
      <c r="E7" s="22" t="s">
        <v>40</v>
      </c>
      <c r="F7" s="22" t="s">
        <v>41</v>
      </c>
      <c r="G7" s="10"/>
      <c r="H7" s="22" t="s">
        <v>60</v>
      </c>
    </row>
    <row r="8" spans="1:8" ht="12.75">
      <c r="A8" s="2" t="s">
        <v>0</v>
      </c>
      <c r="B8" s="3"/>
      <c r="C8" s="3"/>
      <c r="D8" s="11" t="s">
        <v>1</v>
      </c>
      <c r="E8" s="11" t="s">
        <v>1</v>
      </c>
      <c r="F8" s="11" t="s">
        <v>1</v>
      </c>
      <c r="G8" s="15" t="s">
        <v>18</v>
      </c>
      <c r="H8" s="25" t="s">
        <v>66</v>
      </c>
    </row>
    <row r="10" spans="1:8" s="4" customFormat="1" ht="12.75">
      <c r="A10" s="16" t="s">
        <v>29</v>
      </c>
      <c r="B10" s="16"/>
      <c r="C10"/>
      <c r="D10" s="12"/>
      <c r="E10" s="12"/>
      <c r="F10" s="12"/>
      <c r="G10" s="12"/>
      <c r="H10" s="12"/>
    </row>
    <row r="12" spans="2:8" ht="12.75">
      <c r="B12" s="4" t="s">
        <v>2</v>
      </c>
      <c r="D12" s="12">
        <f>SUM(D13:D15)</f>
        <v>11339.970000000001</v>
      </c>
      <c r="E12" s="12">
        <f>SUM(E13:E15)</f>
        <v>10191.439999999999</v>
      </c>
      <c r="F12" s="12">
        <f>SUM(F13:F15)</f>
        <v>12001.94</v>
      </c>
      <c r="G12" s="12">
        <f>ROUND(SUM(D12:F12)/3,2)</f>
        <v>11177.78</v>
      </c>
      <c r="H12" s="12">
        <f>SUM(H13:H15)</f>
        <v>12100</v>
      </c>
    </row>
    <row r="13" spans="3:8" ht="12.75">
      <c r="C13" t="s">
        <v>20</v>
      </c>
      <c r="D13" s="9">
        <v>8866.36</v>
      </c>
      <c r="E13" s="9">
        <v>8191.44</v>
      </c>
      <c r="F13" s="9">
        <v>8985</v>
      </c>
      <c r="G13" s="9">
        <f>ROUND(SUM(D13:F13)/3,2)</f>
        <v>8680.93</v>
      </c>
      <c r="H13" s="9">
        <v>9000</v>
      </c>
    </row>
    <row r="14" spans="3:8" ht="12.75">
      <c r="C14" t="s">
        <v>21</v>
      </c>
      <c r="D14" s="9">
        <v>2000</v>
      </c>
      <c r="E14" s="9">
        <v>2000</v>
      </c>
      <c r="F14" s="9">
        <v>3016.94</v>
      </c>
      <c r="G14" s="9">
        <f>ROUND(SUM(D14:F14)/3,2)</f>
        <v>2338.98</v>
      </c>
      <c r="H14" s="9">
        <v>3000</v>
      </c>
    </row>
    <row r="15" spans="1:8" s="4" customFormat="1" ht="12.75">
      <c r="A15"/>
      <c r="B15"/>
      <c r="C15" t="s">
        <v>22</v>
      </c>
      <c r="D15" s="13">
        <v>473.61</v>
      </c>
      <c r="E15" s="13">
        <v>0</v>
      </c>
      <c r="F15" s="13">
        <v>0</v>
      </c>
      <c r="G15" s="13">
        <f>ROUND(SUM(D15:F15)/3,2)</f>
        <v>157.87</v>
      </c>
      <c r="H15" s="13">
        <v>100</v>
      </c>
    </row>
    <row r="17" spans="2:8" ht="12.75">
      <c r="B17" s="4" t="s">
        <v>36</v>
      </c>
      <c r="D17" s="12">
        <v>381.72</v>
      </c>
      <c r="E17" s="12">
        <v>43.6</v>
      </c>
      <c r="F17" s="12">
        <v>0</v>
      </c>
      <c r="G17" s="12">
        <f aca="true" t="shared" si="0" ref="G17:G31">ROUND(SUM(D17:F17)/3,2)</f>
        <v>141.77</v>
      </c>
      <c r="H17" s="12">
        <v>150</v>
      </c>
    </row>
    <row r="18" spans="2:8" ht="12.75">
      <c r="B18" s="21" t="s">
        <v>55</v>
      </c>
      <c r="D18" s="9">
        <v>0</v>
      </c>
      <c r="E18" s="12">
        <v>139</v>
      </c>
      <c r="F18" s="12">
        <v>61.25</v>
      </c>
      <c r="G18" s="12">
        <f t="shared" si="0"/>
        <v>66.75</v>
      </c>
      <c r="H18" s="12">
        <v>75</v>
      </c>
    </row>
    <row r="19" spans="2:8" ht="12.75">
      <c r="B19" s="4" t="s">
        <v>24</v>
      </c>
      <c r="D19" s="9">
        <v>0</v>
      </c>
      <c r="E19" s="12">
        <v>0</v>
      </c>
      <c r="F19" s="12">
        <v>0</v>
      </c>
      <c r="G19" s="12">
        <f t="shared" si="0"/>
        <v>0</v>
      </c>
      <c r="H19" s="12">
        <v>200</v>
      </c>
    </row>
    <row r="20" spans="2:8" ht="12.75">
      <c r="B20" s="4" t="s">
        <v>26</v>
      </c>
      <c r="D20" s="12">
        <v>694</v>
      </c>
      <c r="E20" s="12">
        <v>700</v>
      </c>
      <c r="F20" s="12">
        <v>710</v>
      </c>
      <c r="G20" s="12">
        <f t="shared" si="0"/>
        <v>701.33</v>
      </c>
      <c r="H20" s="12">
        <v>720</v>
      </c>
    </row>
    <row r="21" spans="1:8" s="4" customFormat="1" ht="12.75">
      <c r="A21"/>
      <c r="B21" s="4" t="s">
        <v>35</v>
      </c>
      <c r="C21"/>
      <c r="D21" s="12">
        <v>234.81</v>
      </c>
      <c r="E21" s="12">
        <v>234.81</v>
      </c>
      <c r="F21" s="12">
        <v>234.8</v>
      </c>
      <c r="G21" s="12">
        <f t="shared" si="0"/>
        <v>234.81</v>
      </c>
      <c r="H21" s="12">
        <v>0</v>
      </c>
    </row>
    <row r="22" spans="1:9" s="4" customFormat="1" ht="12.75">
      <c r="A22"/>
      <c r="B22" s="4" t="s">
        <v>62</v>
      </c>
      <c r="C22"/>
      <c r="D22" s="12">
        <v>0</v>
      </c>
      <c r="E22" s="12">
        <v>0</v>
      </c>
      <c r="F22" s="12">
        <v>0</v>
      </c>
      <c r="G22" s="12">
        <f t="shared" si="0"/>
        <v>0</v>
      </c>
      <c r="H22" s="12">
        <v>500</v>
      </c>
      <c r="I22" s="20"/>
    </row>
    <row r="23" spans="1:8" s="4" customFormat="1" ht="12.75">
      <c r="A23"/>
      <c r="B23" s="4" t="s">
        <v>44</v>
      </c>
      <c r="C23"/>
      <c r="D23" s="12">
        <v>323.66999999999996</v>
      </c>
      <c r="E23" s="12">
        <v>388</v>
      </c>
      <c r="F23" s="12">
        <v>304</v>
      </c>
      <c r="G23" s="12">
        <f t="shared" si="0"/>
        <v>338.56</v>
      </c>
      <c r="H23" s="12">
        <v>300</v>
      </c>
    </row>
    <row r="24" spans="1:8" s="4" customFormat="1" ht="12.75">
      <c r="A24"/>
      <c r="B24" s="4" t="s">
        <v>56</v>
      </c>
      <c r="C24"/>
      <c r="D24" s="12">
        <v>0</v>
      </c>
      <c r="E24" s="12">
        <v>150</v>
      </c>
      <c r="F24" s="12">
        <v>519.28</v>
      </c>
      <c r="G24" s="12">
        <f t="shared" si="0"/>
        <v>223.09</v>
      </c>
      <c r="H24" s="12">
        <v>150</v>
      </c>
    </row>
    <row r="25" spans="1:8" s="4" customFormat="1" ht="12.75">
      <c r="A25"/>
      <c r="B25" s="4" t="s">
        <v>68</v>
      </c>
      <c r="C25"/>
      <c r="D25" s="12">
        <v>0</v>
      </c>
      <c r="E25" s="12">
        <v>0</v>
      </c>
      <c r="F25" s="12">
        <v>0</v>
      </c>
      <c r="G25" s="12">
        <v>0</v>
      </c>
      <c r="H25" s="12">
        <v>1500</v>
      </c>
    </row>
    <row r="26" spans="2:9" ht="12.75">
      <c r="B26" s="4" t="s">
        <v>23</v>
      </c>
      <c r="D26" s="12">
        <v>185.53</v>
      </c>
      <c r="E26" s="12">
        <v>668.9</v>
      </c>
      <c r="F26" s="12">
        <v>217.2</v>
      </c>
      <c r="G26" s="12">
        <f t="shared" si="0"/>
        <v>357.21</v>
      </c>
      <c r="H26" s="12">
        <f>18.1*12</f>
        <v>217.20000000000002</v>
      </c>
      <c r="I26" s="18"/>
    </row>
    <row r="27" spans="2:9" ht="12.75">
      <c r="B27" s="21" t="s">
        <v>38</v>
      </c>
      <c r="D27" s="12">
        <v>643.43</v>
      </c>
      <c r="E27" s="12">
        <v>98.25</v>
      </c>
      <c r="F27" s="12">
        <v>50.88</v>
      </c>
      <c r="G27" s="12">
        <f t="shared" si="0"/>
        <v>264.19</v>
      </c>
      <c r="H27" s="12">
        <v>300</v>
      </c>
      <c r="I27" s="18"/>
    </row>
    <row r="28" spans="1:9" s="4" customFormat="1" ht="12.75">
      <c r="A28"/>
      <c r="B28" s="4" t="s">
        <v>34</v>
      </c>
      <c r="C28"/>
      <c r="D28" s="12">
        <v>1006.33</v>
      </c>
      <c r="E28" s="12">
        <v>1132</v>
      </c>
      <c r="F28" s="12">
        <v>1262</v>
      </c>
      <c r="G28" s="12">
        <f t="shared" si="0"/>
        <v>1133.44</v>
      </c>
      <c r="H28" s="12">
        <f>119*12</f>
        <v>1428</v>
      </c>
      <c r="I28" s="5"/>
    </row>
    <row r="29" spans="1:9" s="4" customFormat="1" ht="12.75">
      <c r="A29"/>
      <c r="B29" s="4" t="s">
        <v>25</v>
      </c>
      <c r="D29" s="12">
        <v>470</v>
      </c>
      <c r="E29" s="12">
        <v>564.86</v>
      </c>
      <c r="F29" s="12">
        <v>100</v>
      </c>
      <c r="G29" s="12">
        <f t="shared" si="0"/>
        <v>378.29</v>
      </c>
      <c r="H29" s="12">
        <v>500</v>
      </c>
      <c r="I29"/>
    </row>
    <row r="30" spans="1:9" s="4" customFormat="1" ht="12.75">
      <c r="A30"/>
      <c r="B30" s="4" t="s">
        <v>61</v>
      </c>
      <c r="D30" s="12">
        <v>0</v>
      </c>
      <c r="E30" s="12">
        <v>0</v>
      </c>
      <c r="F30" s="12">
        <v>0</v>
      </c>
      <c r="G30" s="12">
        <f t="shared" si="0"/>
        <v>0</v>
      </c>
      <c r="H30" s="12">
        <v>100</v>
      </c>
      <c r="I30" s="18"/>
    </row>
    <row r="31" spans="1:9" s="4" customFormat="1" ht="12.75">
      <c r="A31"/>
      <c r="B31" s="4" t="s">
        <v>52</v>
      </c>
      <c r="D31" s="12">
        <v>356.77</v>
      </c>
      <c r="E31" s="12">
        <v>561.75</v>
      </c>
      <c r="F31" s="12">
        <v>1089.38</v>
      </c>
      <c r="G31" s="12">
        <f t="shared" si="0"/>
        <v>669.3</v>
      </c>
      <c r="H31" s="12">
        <v>1200</v>
      </c>
      <c r="I31"/>
    </row>
    <row r="32" spans="1:9" s="4" customFormat="1" ht="12.75">
      <c r="A32"/>
      <c r="I32"/>
    </row>
    <row r="33" spans="1:9" s="4" customFormat="1" ht="12.75">
      <c r="A33"/>
      <c r="B33" s="4" t="s">
        <v>27</v>
      </c>
      <c r="C33"/>
      <c r="D33" s="12">
        <f>SUM(D34:D38)</f>
        <v>9545.65</v>
      </c>
      <c r="E33" s="12">
        <f>SUM(E34:E38)</f>
        <v>3144.72</v>
      </c>
      <c r="F33" s="12">
        <f>SUM(F34:F38)</f>
        <v>1603.53</v>
      </c>
      <c r="G33" s="12">
        <f>SUM(G34:G38)</f>
        <v>4764.63</v>
      </c>
      <c r="H33" s="12">
        <f>SUM(H34:H38)</f>
        <v>4748</v>
      </c>
      <c r="I33"/>
    </row>
    <row r="34" spans="3:8" ht="12.75">
      <c r="C34" s="5" t="s">
        <v>48</v>
      </c>
      <c r="D34" s="13">
        <v>7261.71</v>
      </c>
      <c r="E34" s="12">
        <v>0</v>
      </c>
      <c r="F34" s="13">
        <v>0</v>
      </c>
      <c r="G34" s="13">
        <f>ROUND(SUM(D34:F34)/3,2)</f>
        <v>2420.57</v>
      </c>
      <c r="H34" s="12">
        <v>0</v>
      </c>
    </row>
    <row r="35" spans="3:8" ht="12.75">
      <c r="C35" s="5" t="s">
        <v>63</v>
      </c>
      <c r="D35" s="13">
        <v>0</v>
      </c>
      <c r="E35" s="12">
        <v>0</v>
      </c>
      <c r="F35" s="13">
        <v>0</v>
      </c>
      <c r="G35" s="13">
        <f>ROUND(SUM(D35:F35)/3,2)</f>
        <v>0</v>
      </c>
      <c r="H35" s="13">
        <v>898</v>
      </c>
    </row>
    <row r="36" spans="3:8" ht="12.75">
      <c r="C36" t="s">
        <v>46</v>
      </c>
      <c r="D36" s="9">
        <v>1181</v>
      </c>
      <c r="E36" s="9">
        <v>2501</v>
      </c>
      <c r="F36" s="9">
        <v>1276.5</v>
      </c>
      <c r="G36" s="13">
        <f>ROUND(SUM(D36:F36)/3,2)</f>
        <v>1652.83</v>
      </c>
      <c r="H36" s="9">
        <v>0</v>
      </c>
    </row>
    <row r="37" spans="3:8" ht="12.75">
      <c r="C37" t="s">
        <v>47</v>
      </c>
      <c r="D37" s="13">
        <v>668.62</v>
      </c>
      <c r="E37" s="13">
        <v>354.53</v>
      </c>
      <c r="F37" s="13">
        <v>327.03</v>
      </c>
      <c r="G37" s="13">
        <f>ROUND(SUM(D37:F37)/3,2)</f>
        <v>450.06</v>
      </c>
      <c r="H37" s="13">
        <v>1850</v>
      </c>
    </row>
    <row r="38" spans="3:8" ht="12.75">
      <c r="C38" t="s">
        <v>45</v>
      </c>
      <c r="D38" s="13">
        <v>434.32</v>
      </c>
      <c r="E38" s="13">
        <v>289.19</v>
      </c>
      <c r="F38" s="13">
        <v>0</v>
      </c>
      <c r="G38" s="13">
        <f>ROUND(SUM(D38:F38)/3,2)</f>
        <v>241.17</v>
      </c>
      <c r="H38" s="13">
        <v>2000</v>
      </c>
    </row>
    <row r="39" spans="4:8" ht="12.75">
      <c r="D39" s="13"/>
      <c r="E39" s="13"/>
      <c r="F39" s="13"/>
      <c r="G39" s="13"/>
      <c r="H39" s="7"/>
    </row>
    <row r="40" spans="1:8" ht="12.75">
      <c r="A40" s="16" t="s">
        <v>11</v>
      </c>
      <c r="D40" s="13"/>
      <c r="E40" s="13"/>
      <c r="F40" s="13"/>
      <c r="G40" s="13"/>
      <c r="H40" s="7"/>
    </row>
    <row r="41" spans="4:8" ht="12.75">
      <c r="D41" s="12">
        <f>SUM(D42:D47)</f>
        <v>2068.38</v>
      </c>
      <c r="E41" s="12">
        <f>SUM(E42:E47)</f>
        <v>1717.58</v>
      </c>
      <c r="F41" s="12">
        <f>SUM(F42:F47)</f>
        <v>472.77</v>
      </c>
      <c r="G41" s="12">
        <f>SUM(G42:G47)</f>
        <v>1419.5700000000002</v>
      </c>
      <c r="H41" s="12">
        <f>SUM(H42:H47)</f>
        <v>4060</v>
      </c>
    </row>
    <row r="42" spans="1:9" s="4" customFormat="1" ht="12.75">
      <c r="A42"/>
      <c r="B42" t="s">
        <v>16</v>
      </c>
      <c r="D42" s="13">
        <v>0</v>
      </c>
      <c r="E42" s="13">
        <v>0</v>
      </c>
      <c r="F42" s="13">
        <v>0</v>
      </c>
      <c r="G42" s="13">
        <f aca="true" t="shared" si="1" ref="G42:G47">ROUND(SUM(D42:F42)/3,2)</f>
        <v>0</v>
      </c>
      <c r="H42" s="13">
        <v>600</v>
      </c>
      <c r="I42" s="5"/>
    </row>
    <row r="43" spans="2:8" ht="12.75">
      <c r="B43" t="s">
        <v>14</v>
      </c>
      <c r="D43" s="9">
        <v>430.26</v>
      </c>
      <c r="E43" s="9">
        <v>962.05</v>
      </c>
      <c r="F43" s="9">
        <v>51</v>
      </c>
      <c r="G43" s="9">
        <f t="shared" si="1"/>
        <v>481.1</v>
      </c>
      <c r="H43" s="9">
        <v>600</v>
      </c>
    </row>
    <row r="44" spans="2:8" ht="12.75">
      <c r="B44" t="s">
        <v>13</v>
      </c>
      <c r="D44" s="9">
        <v>243.14</v>
      </c>
      <c r="E44" s="9">
        <v>0</v>
      </c>
      <c r="F44" s="9">
        <v>261.03</v>
      </c>
      <c r="G44" s="9">
        <f t="shared" si="1"/>
        <v>168.06</v>
      </c>
      <c r="H44" s="9">
        <v>600</v>
      </c>
    </row>
    <row r="45" spans="2:8" ht="12.75">
      <c r="B45" t="s">
        <v>12</v>
      </c>
      <c r="D45" s="9">
        <v>516.01</v>
      </c>
      <c r="E45" s="9">
        <v>442.53000000000003</v>
      </c>
      <c r="F45" s="9">
        <v>0</v>
      </c>
      <c r="G45" s="9">
        <f t="shared" si="1"/>
        <v>319.51</v>
      </c>
      <c r="H45" s="9">
        <v>600</v>
      </c>
    </row>
    <row r="46" spans="1:9" s="4" customFormat="1" ht="12.75">
      <c r="A46"/>
      <c r="B46" t="s">
        <v>15</v>
      </c>
      <c r="D46" s="9">
        <v>878.97</v>
      </c>
      <c r="E46" s="9">
        <f>205+36+72</f>
        <v>313</v>
      </c>
      <c r="F46" s="13">
        <v>160.74</v>
      </c>
      <c r="G46" s="13">
        <f t="shared" si="1"/>
        <v>450.9</v>
      </c>
      <c r="H46" s="9">
        <v>900</v>
      </c>
      <c r="I46" s="20"/>
    </row>
    <row r="47" spans="2:8" ht="12.75">
      <c r="B47" t="s">
        <v>51</v>
      </c>
      <c r="D47" s="9">
        <v>0</v>
      </c>
      <c r="E47" s="9">
        <v>0</v>
      </c>
      <c r="F47" s="9">
        <v>0</v>
      </c>
      <c r="G47" s="9">
        <f t="shared" si="1"/>
        <v>0</v>
      </c>
      <c r="H47" s="9">
        <v>760</v>
      </c>
    </row>
    <row r="48" ht="12.75">
      <c r="B48" s="16"/>
    </row>
    <row r="49" ht="12.75">
      <c r="A49" s="16" t="s">
        <v>30</v>
      </c>
    </row>
    <row r="51" spans="2:8" ht="12.75">
      <c r="B51" s="21" t="s">
        <v>54</v>
      </c>
      <c r="D51" s="24">
        <v>55.63</v>
      </c>
      <c r="E51" s="12">
        <v>96.47</v>
      </c>
      <c r="F51" s="9">
        <v>0</v>
      </c>
      <c r="G51" s="12">
        <f>ROUND(SUM(D51:F51)/3,2)</f>
        <v>50.7</v>
      </c>
      <c r="H51" s="9">
        <v>0</v>
      </c>
    </row>
    <row r="52" spans="2:8" ht="12.75">
      <c r="B52" s="21" t="s">
        <v>53</v>
      </c>
      <c r="D52" s="24">
        <v>18231.39999999999</v>
      </c>
      <c r="E52" s="12">
        <v>16346.59</v>
      </c>
      <c r="F52" s="12">
        <v>13352.199999999999</v>
      </c>
      <c r="G52" s="12">
        <f>ROUND(SUM(D52:F52)/3,2)</f>
        <v>15976.73</v>
      </c>
      <c r="H52" s="12">
        <v>10300</v>
      </c>
    </row>
    <row r="54" spans="1:2" ht="12.75">
      <c r="A54" s="16" t="s">
        <v>5</v>
      </c>
      <c r="B54" s="16"/>
    </row>
    <row r="56" spans="2:8" ht="12.75">
      <c r="B56" s="4" t="s">
        <v>42</v>
      </c>
      <c r="D56" s="12">
        <v>1000</v>
      </c>
      <c r="E56" s="12">
        <v>1000</v>
      </c>
      <c r="F56" s="12">
        <v>1000</v>
      </c>
      <c r="G56" s="12">
        <f>ROUND(SUM(D56:F56)/3,2)</f>
        <v>1000</v>
      </c>
      <c r="H56" s="12">
        <v>1500</v>
      </c>
    </row>
    <row r="57" spans="2:8" ht="12.75">
      <c r="B57" s="4" t="s">
        <v>64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</row>
    <row r="58" spans="2:8" ht="12.75">
      <c r="B58" s="23" t="s">
        <v>43</v>
      </c>
      <c r="D58" s="12">
        <v>0</v>
      </c>
      <c r="E58" s="12">
        <v>0</v>
      </c>
      <c r="F58" s="12">
        <v>0</v>
      </c>
      <c r="G58" s="12">
        <f>ROUND(SUM(D58:F58)/3,2)</f>
        <v>0</v>
      </c>
      <c r="H58" s="12">
        <v>0</v>
      </c>
    </row>
    <row r="60" spans="2:6" ht="12.75">
      <c r="B60" s="3"/>
      <c r="C60" s="3"/>
      <c r="D60" s="11"/>
      <c r="E60" s="11"/>
      <c r="F60" s="11"/>
    </row>
    <row r="61" spans="1:8" s="4" customFormat="1" ht="18">
      <c r="A61" s="6" t="s">
        <v>28</v>
      </c>
      <c r="D61" s="14">
        <f>D12+SUM(D17:D31)+D33+D41+D51+D52+D56+D58</f>
        <v>46537.28999999999</v>
      </c>
      <c r="E61" s="14">
        <f>E12+SUM(E17:E31)+E33+E41+E51+E52+E56+E58</f>
        <v>37177.97</v>
      </c>
      <c r="F61" s="14">
        <f>F12+SUM(F17:F31)+F33+F41+F51+F52+F56+F58</f>
        <v>32979.229999999996</v>
      </c>
      <c r="G61" s="14">
        <f>G12+SUM(G17:G31)+G33+G41+G51+G52+G56+G58</f>
        <v>38898.15</v>
      </c>
      <c r="H61" s="14">
        <f>H12+SUM(H17:H31)+H33+H41+H51+H52+H56+H58</f>
        <v>40048.2</v>
      </c>
    </row>
    <row r="64" spans="1:8" ht="18">
      <c r="A64" s="6" t="s">
        <v>32</v>
      </c>
      <c r="B64" s="4"/>
      <c r="C64" s="4"/>
      <c r="D64" s="14">
        <f>income!D54-expense!D61</f>
        <v>-4818.229999999996</v>
      </c>
      <c r="E64" s="14">
        <f>income!E54-expense!E61</f>
        <v>-535.1100000000006</v>
      </c>
      <c r="F64" s="14">
        <f>income!F54-expense!F61</f>
        <v>10701.150000000009</v>
      </c>
      <c r="G64" s="14">
        <f>income!G54-expense!G61</f>
        <v>1782.6100000000006</v>
      </c>
      <c r="H64" s="14">
        <f>income!H54-expense!H61</f>
        <v>-4170.159999999996</v>
      </c>
    </row>
    <row r="67" ht="12.75">
      <c r="A67" t="s">
        <v>19</v>
      </c>
    </row>
    <row r="68" ht="12.75">
      <c r="A68" s="19" t="s">
        <v>65</v>
      </c>
    </row>
  </sheetData>
  <sheetProtection/>
  <printOptions/>
  <pageMargins left="0.75" right="0.75" top="1" bottom="1" header="0.5" footer="0.5"/>
  <pageSetup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cp:lastPrinted>2014-06-07T16:42:37Z</cp:lastPrinted>
  <dcterms:created xsi:type="dcterms:W3CDTF">2009-08-18T02:15:49Z</dcterms:created>
  <dcterms:modified xsi:type="dcterms:W3CDTF">2015-06-13T20:57:52Z</dcterms:modified>
  <cp:category/>
  <cp:version/>
  <cp:contentType/>
  <cp:contentStatus/>
</cp:coreProperties>
</file>