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000" windowHeight="5505" activeTab="1"/>
  </bookViews>
  <sheets>
    <sheet name="bank rec" sheetId="1" r:id="rId1"/>
    <sheet name="income - checking" sheetId="2" r:id="rId2"/>
    <sheet name="expense - checking" sheetId="3" r:id="rId3"/>
    <sheet name="cash rec" sheetId="4" r:id="rId4"/>
    <sheet name="income - cash" sheetId="5" r:id="rId5"/>
    <sheet name="expense - cash" sheetId="6" r:id="rId6"/>
    <sheet name="journal entries" sheetId="7" r:id="rId7"/>
  </sheets>
  <definedNames/>
  <calcPr fullCalcOnLoad="1"/>
</workbook>
</file>

<file path=xl/comments3.xml><?xml version="1.0" encoding="utf-8"?>
<comments xmlns="http://schemas.openxmlformats.org/spreadsheetml/2006/main">
  <authors>
    <author>Jonathan</author>
  </authors>
  <commentList>
    <comment ref="E9" authorId="0">
      <text>
        <r>
          <rPr>
            <b/>
            <sz val="8"/>
            <rFont val="Tahoma"/>
            <family val="2"/>
          </rPr>
          <t>Jonathan:</t>
        </r>
        <r>
          <rPr>
            <sz val="8"/>
            <rFont val="Tahoma"/>
            <family val="2"/>
          </rPr>
          <t xml:space="preserve">
really belongs in feb 10, but we don't want to go back and change the 09-10 financials already submitted for tax return filing, per 2-25-2011 fincom discussion</t>
        </r>
      </text>
    </comment>
  </commentList>
</comments>
</file>

<file path=xl/sharedStrings.xml><?xml version="1.0" encoding="utf-8"?>
<sst xmlns="http://schemas.openxmlformats.org/spreadsheetml/2006/main" count="6595" uniqueCount="766">
  <si>
    <t>ledger amount</t>
  </si>
  <si>
    <t>ledger date</t>
  </si>
  <si>
    <t>date cleared</t>
  </si>
  <si>
    <t>ledger description</t>
  </si>
  <si>
    <t>deposit total</t>
  </si>
  <si>
    <t>payee/memo</t>
  </si>
  <si>
    <t>check no</t>
  </si>
  <si>
    <t>-- calculated from above values</t>
  </si>
  <si>
    <t>paypal</t>
  </si>
  <si>
    <t>card</t>
  </si>
  <si>
    <t>withdrawal</t>
  </si>
  <si>
    <t>credit accounts</t>
  </si>
  <si>
    <t>debit accounts</t>
  </si>
  <si>
    <t>special events</t>
  </si>
  <si>
    <t>general fund</t>
  </si>
  <si>
    <t>hollywood bowl - schmitz</t>
  </si>
  <si>
    <t>hollywood bowl - caspi</t>
  </si>
  <si>
    <t>hollywood bowl - elliott</t>
  </si>
  <si>
    <t>hollywood bowl - brennan</t>
  </si>
  <si>
    <t>hollywood bowl - arredondo</t>
  </si>
  <si>
    <t>hollywood bowl - sagray</t>
  </si>
  <si>
    <t>hollywood bowl - yount</t>
  </si>
  <si>
    <t>hollywood bowl - wayne</t>
  </si>
  <si>
    <t>hollywood bowl - rushing</t>
  </si>
  <si>
    <t>expense</t>
  </si>
  <si>
    <t>no apr-may 10</t>
  </si>
  <si>
    <t>to marriott warner center</t>
  </si>
  <si>
    <t>rg fund</t>
  </si>
  <si>
    <t>rg gross expense</t>
  </si>
  <si>
    <t>no jun-jul 10</t>
  </si>
  <si>
    <t>paypal transfer - rushing</t>
  </si>
  <si>
    <t>paypal transfer - yount</t>
  </si>
  <si>
    <t>no oct-nov 10</t>
  </si>
  <si>
    <t>DUPLICATE ENTRY</t>
  </si>
  <si>
    <t>hollywood bowl receipts to general bank account</t>
  </si>
  <si>
    <t>no dec-jan 11</t>
  </si>
  <si>
    <t>to jce for rg cole slaw from fy09-10</t>
  </si>
  <si>
    <t>robinett</t>
  </si>
  <si>
    <t>regis</t>
  </si>
  <si>
    <t>pub</t>
  </si>
  <si>
    <t>tastings</t>
  </si>
  <si>
    <t>madeline walker for planning meeting</t>
  </si>
  <si>
    <t>gordon</t>
  </si>
  <si>
    <t>wylie</t>
  </si>
  <si>
    <t>audrey wilson and stillsons</t>
  </si>
  <si>
    <t>you - kind - elliott</t>
  </si>
  <si>
    <t>hughes - martsch</t>
  </si>
  <si>
    <t>"General Expense" [later reversed]</t>
  </si>
  <si>
    <t>reversing 10/18 deduction</t>
  </si>
  <si>
    <t>ryan and mattsons</t>
  </si>
  <si>
    <t>chapman</t>
  </si>
  <si>
    <t>greengards and vernon</t>
  </si>
  <si>
    <t>oder</t>
  </si>
  <si>
    <t>taube</t>
  </si>
  <si>
    <t>replaces ck#1295, presumed lost</t>
  </si>
  <si>
    <t>n/a</t>
  </si>
  <si>
    <t>?</t>
  </si>
  <si>
    <t>berte</t>
  </si>
  <si>
    <t>boggs</t>
  </si>
  <si>
    <t>anglin</t>
  </si>
  <si>
    <t>hotel</t>
  </si>
  <si>
    <t>meetings</t>
  </si>
  <si>
    <t>savenye</t>
  </si>
  <si>
    <t>peter madsen</t>
  </si>
  <si>
    <t>ward - redding</t>
  </si>
  <si>
    <t>lancaster - rynski - begley - schneider - streeter - calitri - krain</t>
  </si>
  <si>
    <t>johnston</t>
  </si>
  <si>
    <t>coontz</t>
  </si>
  <si>
    <t>greenberg</t>
  </si>
  <si>
    <t>givon</t>
  </si>
  <si>
    <t>seidel</t>
  </si>
  <si>
    <t>herbertson</t>
  </si>
  <si>
    <t>grossman</t>
  </si>
  <si>
    <t>kelly smith - joan johnson</t>
  </si>
  <si>
    <t>wellesley kime</t>
  </si>
  <si>
    <t>shankle - brotemarkle</t>
  </si>
  <si>
    <t>levine</t>
  </si>
  <si>
    <t>brian madsen - laptop-to-microphone cable #1</t>
  </si>
  <si>
    <t>sullivan</t>
  </si>
  <si>
    <t>hebert</t>
  </si>
  <si>
    <t>clark jones</t>
  </si>
  <si>
    <t>simons</t>
  </si>
  <si>
    <t>cheese tastings</t>
  </si>
  <si>
    <t>kagel - black</t>
  </si>
  <si>
    <t>atm</t>
  </si>
  <si>
    <t>marriott warner center</t>
  </si>
  <si>
    <t>p.f. chang's</t>
  </si>
  <si>
    <t>loeb</t>
  </si>
  <si>
    <t>unalloc</t>
  </si>
  <si>
    <t>harlan</t>
  </si>
  <si>
    <t>berman</t>
  </si>
  <si>
    <t>strasberg</t>
  </si>
  <si>
    <t>brian madsen - laptop-to-microphone cable #2</t>
  </si>
  <si>
    <t>cash &amp; equivalents</t>
  </si>
  <si>
    <t>cash</t>
  </si>
  <si>
    <t>ralphs - chocolate, tea</t>
  </si>
  <si>
    <t>jonathan elliott - registration supplies</t>
  </si>
  <si>
    <t>to bkw for hospitality</t>
  </si>
  <si>
    <t>michael wong - cheese</t>
  </si>
  <si>
    <t>hollywood bowl - winkler</t>
  </si>
  <si>
    <t>andrea winkler - partial refund</t>
  </si>
  <si>
    <t>donation</t>
  </si>
  <si>
    <t>hollywood bowl - loeb</t>
  </si>
  <si>
    <t>hollywood bowl - richards</t>
  </si>
  <si>
    <t>liabilities</t>
  </si>
  <si>
    <t>accounts payable</t>
  </si>
  <si>
    <t>hollywood bowl 2011-12</t>
  </si>
  <si>
    <t>in checking</t>
  </si>
  <si>
    <t>hollywood bowl - [no name] - direct in cash</t>
  </si>
  <si>
    <t>madsens</t>
  </si>
  <si>
    <t>whiteboard - easel - paper - markers</t>
  </si>
  <si>
    <t>lanaro - cooper - montague</t>
  </si>
  <si>
    <t>rose</t>
  </si>
  <si>
    <t>willey</t>
  </si>
  <si>
    <t>losch</t>
  </si>
  <si>
    <t>transfer from glaam</t>
  </si>
  <si>
    <t>walkers</t>
  </si>
  <si>
    <t>cash deposit</t>
  </si>
  <si>
    <t>hedge</t>
  </si>
  <si>
    <t>larsen</t>
  </si>
  <si>
    <t>moeller</t>
  </si>
  <si>
    <t>camberg</t>
  </si>
  <si>
    <t>meserves</t>
  </si>
  <si>
    <t>nagasaka</t>
  </si>
  <si>
    <t>sandra smith - mueller - steinmann</t>
  </si>
  <si>
    <t>cash withdrawal</t>
  </si>
  <si>
    <t>norton</t>
  </si>
  <si>
    <t>calitri - chandra... - cier - davis - dyer - hay - honka - huber - keefer - lindenblatt - madden - richards - rosoff - young</t>
  </si>
  <si>
    <t>mary walker - madden - chapman - bogorad</t>
  </si>
  <si>
    <t>madeline walker - van rental (186.11) + gas (30)</t>
  </si>
  <si>
    <t>madeline walker - ralphs, 99c, costco, domino's</t>
  </si>
  <si>
    <t>tomazin - caspi - burton - potase - bornstein - morrison - lawrence ring</t>
  </si>
  <si>
    <t>barbara ring</t>
  </si>
  <si>
    <t>danila oder - parking at hotel thursday</t>
  </si>
  <si>
    <t>danila oder - costco</t>
  </si>
  <si>
    <t>danila oder - jons, bristol farms, trader joe's, etc.</t>
  </si>
  <si>
    <t>hilary foster - marriott room</t>
  </si>
  <si>
    <t>hilary foster - marriott parking</t>
  </si>
  <si>
    <t>hollywood bowl - clements</t>
  </si>
  <si>
    <t>hollywood bowl - you</t>
  </si>
  <si>
    <t>contribution from desiree sagray to try to get 4th concert</t>
  </si>
  <si>
    <t>contribution from madeline walker to try to get 4th concert</t>
  </si>
  <si>
    <t>costco - receipted</t>
  </si>
  <si>
    <t>tip for pizza hut driver</t>
  </si>
  <si>
    <t>contribution from michael wilson for costco purchase</t>
  </si>
  <si>
    <t>"Combo purchase?"</t>
  </si>
  <si>
    <t>"ATM CASH DEPOSIT"</t>
  </si>
  <si>
    <t>bkw - hospitality</t>
  </si>
  <si>
    <t>bkw - beer as discounted</t>
  </si>
  <si>
    <t>maggiano's via michael wilson</t>
  </si>
  <si>
    <t>sandra smith - refund of cash contribution from 2/7/11</t>
  </si>
  <si>
    <t>contribution from sandra smith to try to get 4th concert (refunded 5/7)</t>
  </si>
  <si>
    <t>checking</t>
  </si>
  <si>
    <t>total</t>
  </si>
  <si>
    <t>outstanding checks</t>
  </si>
  <si>
    <t>elec</t>
  </si>
  <si>
    <t>no jun-jul 11</t>
  </si>
  <si>
    <t>no jul-aug 11</t>
  </si>
  <si>
    <t>jerry's famous deli, studio city</t>
  </si>
  <si>
    <t>cf. .69 debit on 8/31</t>
  </si>
  <si>
    <t>cf. credits of .4 and .29 on 8/31</t>
  </si>
  <si>
    <t>hollywood bowl - m. walker - cash</t>
  </si>
  <si>
    <t>hollywood bowl - sagray - withheld from refund</t>
  </si>
  <si>
    <t>hollywood bowl - ball</t>
  </si>
  <si>
    <t>hollywood bowl - keay</t>
  </si>
  <si>
    <t>hollywood bowl - hale</t>
  </si>
  <si>
    <t>hollywood bowl - mason</t>
  </si>
  <si>
    <t>hollywood bowl - night</t>
  </si>
  <si>
    <t>hollywood bowl - buss</t>
  </si>
  <si>
    <t>hollywood bowl - woodard</t>
  </si>
  <si>
    <t>hollywood bowl - lafayette</t>
  </si>
  <si>
    <t>hollywood bowl - madsen</t>
  </si>
  <si>
    <t>hollywood bowl - castle</t>
  </si>
  <si>
    <t>hollywood bowl - golmant</t>
  </si>
  <si>
    <t>contribution refund - m. walker</t>
  </si>
  <si>
    <t>contribution refund - d. sagray</t>
  </si>
  <si>
    <t>paypal - you</t>
  </si>
  <si>
    <t>paypal refund - clements</t>
  </si>
  <si>
    <t>paypal - woodard</t>
  </si>
  <si>
    <t>paypal - lafayette</t>
  </si>
  <si>
    <t>hollywood bowl - clements (refund)</t>
  </si>
  <si>
    <t>ed you - refund (expensed on 4/28)</t>
  </si>
  <si>
    <t>hollywood bowl - lorber, nichols</t>
  </si>
  <si>
    <t>CREDIT:</t>
  </si>
  <si>
    <t>DEBIT:</t>
  </si>
  <si>
    <t>assets</t>
  </si>
  <si>
    <t>income</t>
  </si>
  <si>
    <t>supplies</t>
  </si>
  <si>
    <t>usps - 36 stamps @ 44c</t>
  </si>
  <si>
    <t>"anthony" or jordan albert -- speakers (ledger date from dez's e-mail)</t>
  </si>
  <si>
    <t>transfer from rg to glaam of proceeds from hollywood bowl 2011</t>
  </si>
  <si>
    <t>no sep-oct 11</t>
  </si>
  <si>
    <t>rg - hazel walker</t>
  </si>
  <si>
    <t>rg gross income</t>
  </si>
  <si>
    <t>rg registrations</t>
  </si>
  <si>
    <t>void</t>
  </si>
  <si>
    <t>cheese</t>
  </si>
  <si>
    <t>chocolate</t>
  </si>
  <si>
    <t>programs</t>
  </si>
  <si>
    <t>Jill Golmant - Quicken 2012</t>
  </si>
  <si>
    <t>Jill Golmant - reimb change given to JK Mueller</t>
  </si>
  <si>
    <t>Savory Foods - cheese</t>
  </si>
  <si>
    <t>Savory Foods - chocolate</t>
  </si>
  <si>
    <t>Joyce Hamilton - badges, inserts, stars</t>
  </si>
  <si>
    <t>Joyce Hamilton - registration materials</t>
  </si>
  <si>
    <t>Ed You - refund</t>
  </si>
  <si>
    <t>Ed You - refund - wife Vicki</t>
  </si>
  <si>
    <t>Ed You - Costco &amp; Ralphs</t>
  </si>
  <si>
    <t>Ed You - Staples</t>
  </si>
  <si>
    <t>Michael Wong - Madam Chocolat reimb</t>
  </si>
  <si>
    <t>Michael Wong - Nicole's Gourmet Foods reimb</t>
  </si>
  <si>
    <t>Michael Wong - Whole Foods reimb</t>
  </si>
  <si>
    <t>Michael Wong - FedEx copies</t>
  </si>
  <si>
    <t>Michael Wong - cheese</t>
  </si>
  <si>
    <t>Michael Wong - chocolate</t>
  </si>
  <si>
    <t>Linda Kime - refund</t>
  </si>
  <si>
    <t>Peter Jeensalute - programs</t>
  </si>
  <si>
    <t>Madeline Walker - van rental &amp; gas</t>
  </si>
  <si>
    <t>Madeline Walker - supplies</t>
  </si>
  <si>
    <t>Madeline Walker - water and wine</t>
  </si>
  <si>
    <t>Bryan Willis - Alcohol</t>
  </si>
  <si>
    <t>Bryan Willis - Bar Equipment</t>
  </si>
  <si>
    <t>Bryan Willis - Hospitality</t>
  </si>
  <si>
    <t>Bryan Willis - beer &amp; wine</t>
  </si>
  <si>
    <t>Bryan Willis - cash advance</t>
  </si>
  <si>
    <t>Bryan Willis - alcohol buyback</t>
  </si>
  <si>
    <t>Erika Byars - refund</t>
  </si>
  <si>
    <t>dc-jg</t>
  </si>
  <si>
    <t>amazon - projector &amp; screen</t>
  </si>
  <si>
    <t>amazon - microphone, clip, stand</t>
  </si>
  <si>
    <t>hospitality</t>
  </si>
  <si>
    <t>pub crawl</t>
  </si>
  <si>
    <t>stargazers lounge</t>
  </si>
  <si>
    <t>Maggiano's - pre-RG dinner</t>
  </si>
  <si>
    <t>Staples - paper</t>
  </si>
  <si>
    <t>Staples - toner</t>
  </si>
  <si>
    <t>El Pollo Loco - Sun dinner (receipt has 949.31)</t>
  </si>
  <si>
    <t>P.F. Chang - post-RG dinner</t>
  </si>
  <si>
    <t>Little Siam - Sat dinner</t>
  </si>
  <si>
    <t>registration</t>
  </si>
  <si>
    <t>super</t>
  </si>
  <si>
    <t>Anderson</t>
  </si>
  <si>
    <t>full</t>
  </si>
  <si>
    <t>Chapman</t>
  </si>
  <si>
    <t>Gates</t>
  </si>
  <si>
    <t>Hughes</t>
  </si>
  <si>
    <t>Lanaro</t>
  </si>
  <si>
    <t>Smith</t>
  </si>
  <si>
    <t>half</t>
  </si>
  <si>
    <t>kids</t>
  </si>
  <si>
    <t>aperitifs</t>
  </si>
  <si>
    <t>whiskey</t>
  </si>
  <si>
    <t>all alcohol</t>
  </si>
  <si>
    <t>Berend</t>
  </si>
  <si>
    <t>Calitri</t>
  </si>
  <si>
    <t>Gedden</t>
  </si>
  <si>
    <t>Hart</t>
  </si>
  <si>
    <t>Roberts</t>
  </si>
  <si>
    <t>Robinett</t>
  </si>
  <si>
    <t>Bickel</t>
  </si>
  <si>
    <t>Black</t>
  </si>
  <si>
    <t>Burton</t>
  </si>
  <si>
    <t>Byars</t>
  </si>
  <si>
    <t>Elliott</t>
  </si>
  <si>
    <t>Givon</t>
  </si>
  <si>
    <t>Hay</t>
  </si>
  <si>
    <t>Hebert</t>
  </si>
  <si>
    <t>Johnston</t>
  </si>
  <si>
    <t>Lindenblatt</t>
  </si>
  <si>
    <t>Madsen</t>
  </si>
  <si>
    <t>Nagasaka</t>
  </si>
  <si>
    <t>Powell</t>
  </si>
  <si>
    <t>Richards</t>
  </si>
  <si>
    <t>Ryan</t>
  </si>
  <si>
    <t>Savenye</t>
  </si>
  <si>
    <t>Schneider</t>
  </si>
  <si>
    <t>Shankle</t>
  </si>
  <si>
    <t>Stillson</t>
  </si>
  <si>
    <t>Streeter</t>
  </si>
  <si>
    <t>Taube</t>
  </si>
  <si>
    <t>Thomas</t>
  </si>
  <si>
    <t>Tripathi</t>
  </si>
  <si>
    <t>Venola</t>
  </si>
  <si>
    <t>Wood</t>
  </si>
  <si>
    <t>Martsch</t>
  </si>
  <si>
    <t>Kime</t>
  </si>
  <si>
    <t>Chantard</t>
  </si>
  <si>
    <t>Curlender</t>
  </si>
  <si>
    <t>Goldberg</t>
  </si>
  <si>
    <t>Greenberg</t>
  </si>
  <si>
    <t>Hedge</t>
  </si>
  <si>
    <t>Herbeck</t>
  </si>
  <si>
    <t>Keay</t>
  </si>
  <si>
    <t>LeBrane</t>
  </si>
  <si>
    <t>Loveland</t>
  </si>
  <si>
    <t>Myers</t>
  </si>
  <si>
    <t>Naistat</t>
  </si>
  <si>
    <t>Oder</t>
  </si>
  <si>
    <t>Rivkin</t>
  </si>
  <si>
    <t>Rowlan</t>
  </si>
  <si>
    <t>Stern</t>
  </si>
  <si>
    <t>Wylie</t>
  </si>
  <si>
    <t>Brennan</t>
  </si>
  <si>
    <t>Mertzel</t>
  </si>
  <si>
    <t>Orzeck</t>
  </si>
  <si>
    <t>Harlan</t>
  </si>
  <si>
    <t>off the wall</t>
  </si>
  <si>
    <t>Cier</t>
  </si>
  <si>
    <t>Dyer</t>
  </si>
  <si>
    <t>Mueller</t>
  </si>
  <si>
    <t>Williams</t>
  </si>
  <si>
    <t>Ambrost</t>
  </si>
  <si>
    <t>Cooper</t>
  </si>
  <si>
    <t>Harris Gee</t>
  </si>
  <si>
    <t>Harz</t>
  </si>
  <si>
    <t>Hubbard</t>
  </si>
  <si>
    <t>Kindred</t>
  </si>
  <si>
    <t>Lyddiard</t>
  </si>
  <si>
    <t>Richardson</t>
  </si>
  <si>
    <t>Stockwell</t>
  </si>
  <si>
    <t>Talkov</t>
  </si>
  <si>
    <t>Tomazin</t>
  </si>
  <si>
    <t>Gutierriez</t>
  </si>
  <si>
    <t>Wilson</t>
  </si>
  <si>
    <t>Golmont</t>
  </si>
  <si>
    <t>Risolo</t>
  </si>
  <si>
    <t>Nagasaki</t>
  </si>
  <si>
    <t>50th anniversary</t>
  </si>
  <si>
    <t>Baily</t>
  </si>
  <si>
    <t>Bell</t>
  </si>
  <si>
    <t>DeBard</t>
  </si>
  <si>
    <t>Ecks</t>
  </si>
  <si>
    <t>Govers</t>
  </si>
  <si>
    <t>Mann</t>
  </si>
  <si>
    <t>Michel</t>
  </si>
  <si>
    <t>Sobecki</t>
  </si>
  <si>
    <t>Bryan Willis - Equipment (boxes, mallet, cart, tub)</t>
  </si>
  <si>
    <t>not-Wilson</t>
  </si>
  <si>
    <t>amount</t>
  </si>
  <si>
    <t>date</t>
  </si>
  <si>
    <t>debit</t>
  </si>
  <si>
    <t>credit</t>
  </si>
  <si>
    <t>description</t>
  </si>
  <si>
    <t>ed and viki for 198 - later refunded</t>
  </si>
  <si>
    <t>rg - gloria burton - later refunded</t>
  </si>
  <si>
    <t>chase transfer</t>
  </si>
  <si>
    <t>online deposit</t>
  </si>
  <si>
    <t>atm check deposit</t>
  </si>
  <si>
    <t>no nov-dec 11</t>
  </si>
  <si>
    <t>paypal fees</t>
  </si>
  <si>
    <t>reversal of duplicate deposit</t>
  </si>
  <si>
    <t>other</t>
  </si>
  <si>
    <t>atm cash deposit</t>
  </si>
  <si>
    <t>bank charges</t>
  </si>
  <si>
    <t>withdrawals - cashier's check to marriott</t>
  </si>
  <si>
    <t>official checks charge - for cashier's check</t>
  </si>
  <si>
    <t>Gloria Burton - refund</t>
  </si>
  <si>
    <t>withdrawals - beg cash</t>
  </si>
  <si>
    <t>food sale</t>
  </si>
  <si>
    <t>food buy</t>
  </si>
  <si>
    <t>Elliott wine</t>
  </si>
  <si>
    <t>advance to BKW for Hospitality</t>
  </si>
  <si>
    <t>accounts receivable</t>
  </si>
  <si>
    <t>from bkw</t>
  </si>
  <si>
    <t>deposit - cash from mueller</t>
  </si>
  <si>
    <t>deposit from mueller</t>
  </si>
  <si>
    <t>deposit - glaam subsidy - later reversed for duplication</t>
  </si>
  <si>
    <t>deposit - cash from schneider</t>
  </si>
  <si>
    <t>deposit from schneider</t>
  </si>
  <si>
    <t>void [was to Michael Wong for 34.55 but got lost]</t>
  </si>
  <si>
    <t>hollywood bowl - m. walker - $12 ticket minus $10 contribution refund</t>
  </si>
  <si>
    <t>deposit from walker</t>
  </si>
  <si>
    <t>hollywood bowl 2012-13</t>
  </si>
  <si>
    <t>online deposit - ed you ck#1287</t>
  </si>
  <si>
    <t>online deposit - andrea winkler ck#2137</t>
  </si>
  <si>
    <t>online deposit - stephen loeb ck#3616</t>
  </si>
  <si>
    <t>online deposit - charles rynski</t>
  </si>
  <si>
    <t>online deposit - madeline walker</t>
  </si>
  <si>
    <t>chase transfer - lou keay</t>
  </si>
  <si>
    <t>online deposit - brian madsen</t>
  </si>
  <si>
    <t>online deposit - desiree sagray</t>
  </si>
  <si>
    <t>online deposit - juliana richards ck#715</t>
  </si>
  <si>
    <t>online deposit - bryan buss ck#1468</t>
  </si>
  <si>
    <t>online deposit - jonathan elliott ck#160</t>
  </si>
  <si>
    <t>paypal transfer - jeffrey engen</t>
  </si>
  <si>
    <t>atm check deposit - jim nichols ck#1018</t>
  </si>
  <si>
    <t>atm check deposit - jessica plautz ck#210</t>
  </si>
  <si>
    <t>atm check deposit - paul metzger ck#290 - roy ball ck#2108</t>
  </si>
  <si>
    <t>atm check deposit - arlette chew ck#4079 - steven steele ck#6520</t>
  </si>
  <si>
    <t>atm check deposit - jay friedlander ck#2728 - catherine auman ck#5274</t>
  </si>
  <si>
    <t>checking account x7846 - rg</t>
  </si>
  <si>
    <t>check payments</t>
  </si>
  <si>
    <t>rg registration - roszko</t>
  </si>
  <si>
    <t>rg registration - gordon</t>
  </si>
  <si>
    <t>rg registration - alvarado</t>
  </si>
  <si>
    <t>rg registration - k levine (actual)</t>
  </si>
  <si>
    <t>rg registration - lancaster</t>
  </si>
  <si>
    <t>rg registration - hughes</t>
  </si>
  <si>
    <t>rg registration - m chapman</t>
  </si>
  <si>
    <t>rg registration - b smith</t>
  </si>
  <si>
    <t>rg registration - lundgren</t>
  </si>
  <si>
    <t>rg registration - herbertson</t>
  </si>
  <si>
    <t>rg registration - potase</t>
  </si>
  <si>
    <t>rg registration - grossman</t>
  </si>
  <si>
    <t>rg registration - e chapman</t>
  </si>
  <si>
    <t>rg registration - honka</t>
  </si>
  <si>
    <t>rg registration - c jones</t>
  </si>
  <si>
    <t>rg registration - rich</t>
  </si>
  <si>
    <t>rg registration - greengard</t>
  </si>
  <si>
    <t>rg registration - stone</t>
  </si>
  <si>
    <t>rg registration - martsch</t>
  </si>
  <si>
    <t>rg registration - h jones</t>
  </si>
  <si>
    <t>rg registration - brown</t>
  </si>
  <si>
    <t>rg registration - schwartz</t>
  </si>
  <si>
    <t>rg registration - k levine (additional - later refunded)</t>
  </si>
  <si>
    <t>rg registration - k levine (additional)</t>
  </si>
  <si>
    <t>rg registration - dilanzo</t>
  </si>
  <si>
    <t>rg registration - reyes (later refunded except for $5 service charge)</t>
  </si>
  <si>
    <t>rg registration - reyes</t>
  </si>
  <si>
    <t>rg registration - lee</t>
  </si>
  <si>
    <t>rg registration - meserve</t>
  </si>
  <si>
    <t>rg registration - rynski</t>
  </si>
  <si>
    <t>rg registration - lanaro</t>
  </si>
  <si>
    <t>rg registration - arredondo</t>
  </si>
  <si>
    <t>rg registration - anderson</t>
  </si>
  <si>
    <t>rg registration - oakes</t>
  </si>
  <si>
    <t>rg registration - gates</t>
  </si>
  <si>
    <t>refund of levine extra registration</t>
  </si>
  <si>
    <t>rg registration - morrison</t>
  </si>
  <si>
    <t>rg registration - sagray</t>
  </si>
  <si>
    <t>rg registration - ford</t>
  </si>
  <si>
    <t>rg registration - m spencer</t>
  </si>
  <si>
    <t>rg registration - p spencer</t>
  </si>
  <si>
    <t>rg registration - kobrine</t>
  </si>
  <si>
    <t>rg registration - killian</t>
  </si>
  <si>
    <t>refund of reyes registration, less $5 service charge</t>
  </si>
  <si>
    <t>refund service charge</t>
  </si>
  <si>
    <t>refund of reyes registration</t>
  </si>
  <si>
    <t>rg registration - oertel</t>
  </si>
  <si>
    <t>atm check deposit - heather hale for hollywood bowl 2012-13</t>
  </si>
  <si>
    <t>plus Accounts Receivable as of 4/30/12:</t>
  </si>
  <si>
    <t>minus Accounts Payable as of 4/30/12:</t>
  </si>
  <si>
    <t>minus Outstanding Checks as of 4/30/12:</t>
  </si>
  <si>
    <t>Ledger balance as of 4/30/12:</t>
  </si>
  <si>
    <t>hollywood bowl</t>
  </si>
  <si>
    <t>to clear imbalance between rgcom statement and bank, from nancy martsch having been treated as check instead of paypal</t>
  </si>
  <si>
    <t>matches Row 29 on spreadsheet "rg ledger 2011-12 official"</t>
  </si>
  <si>
    <t>TOTAL</t>
  </si>
  <si>
    <t>matches Row 29 on spreadsheet</t>
  </si>
  <si>
    <t xml:space="preserve">     "rg ledger 2011-12 official"</t>
  </si>
  <si>
    <t>GENERAL FUND</t>
  </si>
  <si>
    <t>RG FUND</t>
  </si>
  <si>
    <t>no may 18 - june 19 12</t>
  </si>
  <si>
    <t>no june 20 - july 19 12</t>
  </si>
  <si>
    <t>GLAAM - proceeds from "The Producers"</t>
  </si>
  <si>
    <t>Michael Wong - Bridges of Shangri-La (15.65), Apples to Apples (22.99), A2A expansion set (16.99) - stolen at 2012 RG - receipt for latter two in DS e-mail</t>
  </si>
  <si>
    <t>no august 17 - september 20 12</t>
  </si>
  <si>
    <t>Madeline Walker - Fri Dominos pizza</t>
  </si>
  <si>
    <t>rg registration - savenye/newman - savenye ck#3861</t>
  </si>
  <si>
    <t>van tour</t>
  </si>
  <si>
    <t>rg registration - gordon - paypal</t>
  </si>
  <si>
    <t>rg registration - chapman/chapman - paypal</t>
  </si>
  <si>
    <t>rg registration - herbertson - paypal</t>
  </si>
  <si>
    <t>rg registration - madsen/madsen - chase transfer</t>
  </si>
  <si>
    <t>rg registration - lancaster - paypal</t>
  </si>
  <si>
    <t>rg registration - anderson - paypal</t>
  </si>
  <si>
    <t>rg registration - you/kind - paypal via palabra enterprises</t>
  </si>
  <si>
    <t>international pastries</t>
  </si>
  <si>
    <t>ethnic chips</t>
  </si>
  <si>
    <t>rg registration - bickel - ck#4200</t>
  </si>
  <si>
    <t>rg registration - mueller - ck#5156</t>
  </si>
  <si>
    <t>rg registration - shankle/brotemarkle (ed won ocrg drawing!) - ck#497</t>
  </si>
  <si>
    <t>rg registration - hay - paypal</t>
  </si>
  <si>
    <t>rg registration - wylie - ck#460</t>
  </si>
  <si>
    <t>rg registration - greengard/greengard - paypal</t>
  </si>
  <si>
    <t>Michael Wong - rg volunteer luncheon at Chevy's in Burbank 9/23 [ck written on 10/6]</t>
  </si>
  <si>
    <t>rg registration - k levine - paypal</t>
  </si>
  <si>
    <t>rg registration - tripathi - paypal</t>
  </si>
  <si>
    <t>50th anniversary dinner - lovett</t>
  </si>
  <si>
    <t>50th anniversary dinner - hamilton</t>
  </si>
  <si>
    <t>50th anniversary dinner - kind/you</t>
  </si>
  <si>
    <t>50th anniversary dinner - lojac</t>
  </si>
  <si>
    <t>50th anniversary dinner - willey</t>
  </si>
  <si>
    <t>general</t>
  </si>
  <si>
    <t>rg</t>
  </si>
  <si>
    <t>rg registration - burton - h walker ck#1503</t>
  </si>
  <si>
    <t>rg registration - venola/mallory - ck#2337</t>
  </si>
  <si>
    <t>rg registration - walen - ck#6334</t>
  </si>
  <si>
    <t>rg registration - stillson/stillson - ck#1317</t>
  </si>
  <si>
    <t>rg registration - taube - ck#2261</t>
  </si>
  <si>
    <t>Full @ $99 thru 10/31</t>
  </si>
  <si>
    <t>Full @ $109 thru 12/31</t>
  </si>
  <si>
    <t>50th anniversary dinner - madsen (10)/vera (15)</t>
  </si>
  <si>
    <t>rg registration - geer - paypal</t>
  </si>
  <si>
    <t>50th anniversary dinner - friedlander - paypal</t>
  </si>
  <si>
    <t>50th anniversary dinner - elliott - ck#178</t>
  </si>
  <si>
    <t>50th anniversary dinner - poplar - paypal</t>
  </si>
  <si>
    <t>50th anniversary dinner - bentley - paypal</t>
  </si>
  <si>
    <t>50th anniversary dinner - herbertson - paypal</t>
  </si>
  <si>
    <t>50th anniversary dinner - sadauskas/sue - paypal</t>
  </si>
  <si>
    <t>no oct 19 - nov 20 12</t>
  </si>
  <si>
    <t>dc</t>
  </si>
  <si>
    <t>50th anniversary dinner - ross - paypal</t>
  </si>
  <si>
    <t>50th anniversary dinner - holguin - paypal</t>
  </si>
  <si>
    <t>50th anniversary dinner - stillman - paypal</t>
  </si>
  <si>
    <t>50th anniversary dinner - foster's guest - paypal</t>
  </si>
  <si>
    <t>50th anniversary dinner - gill - paypal</t>
  </si>
  <si>
    <t>50th anniversary dinner - dyer - paypal</t>
  </si>
  <si>
    <t>50th anniversary dinner - ceballos/guest - paypal</t>
  </si>
  <si>
    <t>50th anniversary dinner - thiesmeyer - paypal</t>
  </si>
  <si>
    <t>50th anniversary dinner - rowlan - paypal</t>
  </si>
  <si>
    <t>50th anniversary dinner - stockwell - paypal</t>
  </si>
  <si>
    <t>50th anniversary dinner - santos - paypal</t>
  </si>
  <si>
    <t>rg registration - lovett - paypal</t>
  </si>
  <si>
    <t>rg registration - s smith - ck#2288706781 received 12/1</t>
  </si>
  <si>
    <t>rg registration - schneider - ck#8267 - discount at 50th anniversary dinner</t>
  </si>
  <si>
    <t>rum</t>
  </si>
  <si>
    <t>rg registration - lindenmeyer - speaker discount</t>
  </si>
  <si>
    <t>rg registration - cooper - paypal</t>
  </si>
  <si>
    <t>rg registration - johnston - ck235</t>
  </si>
  <si>
    <t>rg registration - walker/walker - committee discount</t>
  </si>
  <si>
    <t>rg registration - hughes - paypal</t>
  </si>
  <si>
    <t>rg registration - martsch/siskind - paypal</t>
  </si>
  <si>
    <t>rg registration - frey - lancaster paypal</t>
  </si>
  <si>
    <t>rg registration - madsen x 3 - ck#145</t>
  </si>
  <si>
    <t>rg registration - kallenborn-bolden</t>
  </si>
  <si>
    <t>rg registration - streeter/calitri - ck#1136</t>
  </si>
  <si>
    <t>rg registration - powell/powell - ck#1026</t>
  </si>
  <si>
    <t>50th anniversary dinner - gonzales/guest - paypal</t>
  </si>
  <si>
    <t>rg registration - kagel/guest - paypal</t>
  </si>
  <si>
    <t>rg registration - wilkens - paypal</t>
  </si>
  <si>
    <t>glaam - net proceeds in rg account from 50th-anniversary dinner</t>
  </si>
  <si>
    <t>rg registration - mann - committee discount</t>
  </si>
  <si>
    <t>Full @ $119 thru 2/1</t>
  </si>
  <si>
    <t>rg registration - lewis/lytle - lewis ck#497</t>
  </si>
  <si>
    <t>rg registration - nagasaka - ck#123</t>
  </si>
  <si>
    <t>Half @ $69 thru 2/1</t>
  </si>
  <si>
    <t>tequila</t>
  </si>
  <si>
    <t>rg registration - berend - berend family revocable trust ck#1877</t>
  </si>
  <si>
    <t>rg registration - bowles/bowles - ck#1877</t>
  </si>
  <si>
    <t>rg registration - scozzari - ck#138</t>
  </si>
  <si>
    <t>rg registration - berte - ck#2917</t>
  </si>
  <si>
    <t>rg registration - berte</t>
  </si>
  <si>
    <t>rg registration - l kime - wellesley kime ck#1316</t>
  </si>
  <si>
    <t>rg registration - akin - ck#2846</t>
  </si>
  <si>
    <t>rg registration - m miller - ck#823</t>
  </si>
  <si>
    <t>rg registration - ryan - ck#1148</t>
  </si>
  <si>
    <t>auto</t>
  </si>
  <si>
    <t>stop-payment fee from albert scozzari</t>
  </si>
  <si>
    <t>reversal of scozzari registration for stop-payment</t>
  </si>
  <si>
    <t>rg registration - wood - paypal</t>
  </si>
  <si>
    <t>rg registration - allen/wright - paypal</t>
  </si>
  <si>
    <t>rg registration - stillman - paypal</t>
  </si>
  <si>
    <t>rg registration - s friedman - j friedman paypal</t>
  </si>
  <si>
    <t>Kids Track</t>
  </si>
  <si>
    <t>registration refunds</t>
  </si>
  <si>
    <t>rg registration - elliott - ck#179 - committee discount</t>
  </si>
  <si>
    <t>rg registration - abrahams - paypal</t>
  </si>
  <si>
    <t>rg registration - martin - paypal</t>
  </si>
  <si>
    <t>rg registration - o'balles - paypal</t>
  </si>
  <si>
    <t>rg registration - arredondo - paypal</t>
  </si>
  <si>
    <t>rg registration - gill - paypal</t>
  </si>
  <si>
    <t>field trips</t>
  </si>
  <si>
    <t>rg registration - stewart - paypal</t>
  </si>
  <si>
    <t>rg registration - parekh - paypal</t>
  </si>
  <si>
    <t>rg registration - sabnani - paypal</t>
  </si>
  <si>
    <t>rg registration - smith/corugedo - paypal</t>
  </si>
  <si>
    <t>rg registration - sagray - paypal</t>
  </si>
  <si>
    <t>rg registration - holguin - paypal</t>
  </si>
  <si>
    <t>rg registration - killebrew - paypal</t>
  </si>
  <si>
    <t>rg registration - farquhar - ck#589</t>
  </si>
  <si>
    <t>rg registration - lanaro - ck#3781</t>
  </si>
  <si>
    <t>rg registration - s jones - ck#468</t>
  </si>
  <si>
    <t>rg registration - mertzel - ck#2414</t>
  </si>
  <si>
    <t>rg registration - auman - ck#1048</t>
  </si>
  <si>
    <t>rg registration - kallan - ck#99</t>
  </si>
  <si>
    <t>rg registration - felt/carney - ck#4645</t>
  </si>
  <si>
    <t>rg registration - nolan - ck#9739</t>
  </si>
  <si>
    <t>rg registration - cleaves - ck#122</t>
  </si>
  <si>
    <t>rg registration - givon - ck#2307</t>
  </si>
  <si>
    <t>rg registration - floyd - paypal</t>
  </si>
  <si>
    <t>Half @ $75 after 2/1</t>
  </si>
  <si>
    <t>Full @ $139 after 2/1</t>
  </si>
  <si>
    <t>rg registration - bird/bird/bird - paypal - 2 minors</t>
  </si>
  <si>
    <t>rg registration - horovitz/horovitz - paypal - 1 minor</t>
  </si>
  <si>
    <t>rg registration - brennan - ck#1638</t>
  </si>
  <si>
    <t>glaam subsidy - ck#2643</t>
  </si>
  <si>
    <t>rg registration - hittle/hittle/hittle - 1 minor - ck#2657 (partial)</t>
  </si>
  <si>
    <t>rg registration - c jones - paypal</t>
  </si>
  <si>
    <t>rg registration - h walker - ck#1500 - was reg99+van5+past9, but cancelled for back injury</t>
  </si>
  <si>
    <t>rg registration - friedlander - committee discount</t>
  </si>
  <si>
    <t>entertainment</t>
  </si>
  <si>
    <t>rg registration - mattson/mattson - ck#1161 - discount authorized by chairs</t>
  </si>
  <si>
    <t>rg registration - greenberg - ck#243</t>
  </si>
  <si>
    <t>starter door cash</t>
  </si>
  <si>
    <t>rg registration - gates - speaker discount</t>
  </si>
  <si>
    <t>massura</t>
  </si>
  <si>
    <t>rg registration - lindenblatt - ck#3060</t>
  </si>
  <si>
    <t>rg registration - foster - committee discount</t>
  </si>
  <si>
    <t>rg registration - massura/cook - massura ck#1877 - cancelled van tour but waived refund</t>
  </si>
  <si>
    <t>rg registration - berend - paypal - balance of full, refundable a/c speaker guest</t>
  </si>
  <si>
    <t>rg registration - cier - ck#000377</t>
  </si>
  <si>
    <t>hittle - refund of overpayment</t>
  </si>
  <si>
    <t>rg registration - richards - ck#1465</t>
  </si>
  <si>
    <t>pub crawl - rich</t>
  </si>
  <si>
    <t>rg registration - j calitri - k calitri ck#222</t>
  </si>
  <si>
    <t>stillman - supplements</t>
  </si>
  <si>
    <t>rg registration - dyer - ck#4342</t>
  </si>
  <si>
    <t>rg registration - keay - ck#3956</t>
  </si>
  <si>
    <t>gaudy - to hear perry lanaro only</t>
  </si>
  <si>
    <t>Serena Sagray - Girl Scout cookies for hospitality</t>
  </si>
  <si>
    <t>Joyce Hamilton - registration supplies [per receipts]</t>
  </si>
  <si>
    <t>bowles - 1 tequila paid at door</t>
  </si>
  <si>
    <t>arredondo - pub crawl paid at door</t>
  </si>
  <si>
    <t>ecks - 1-day w/ speaker discount</t>
  </si>
  <si>
    <t>rg registration - j hart - paypal</t>
  </si>
  <si>
    <t>rg registration - j hart - a/r</t>
  </si>
  <si>
    <t>rg registration - z hart</t>
  </si>
  <si>
    <t>cleaves - pub crawl</t>
  </si>
  <si>
    <t>rg registration - hewes - ck#1665</t>
  </si>
  <si>
    <t>rg registration - curlender - ck#8899</t>
  </si>
  <si>
    <t>o'balles - pub crawl</t>
  </si>
  <si>
    <t>holguin - pub crawl</t>
  </si>
  <si>
    <t>rg registration - hays</t>
  </si>
  <si>
    <t>rg registration - lederer</t>
  </si>
  <si>
    <t>rg registration - orlander sr</t>
  </si>
  <si>
    <t>michael wong - advance on asian food</t>
  </si>
  <si>
    <t>rg treasurer</t>
  </si>
  <si>
    <t>michael wong</t>
  </si>
  <si>
    <t>rg registration - hines - taube ck#2289</t>
  </si>
  <si>
    <t>rg registration - rich - ck#9182 - $5 paid in cash on 2/15</t>
  </si>
  <si>
    <t>rg registration - orlander jr</t>
  </si>
  <si>
    <t>bcm dc</t>
  </si>
  <si>
    <t>dc-bcm</t>
  </si>
  <si>
    <t>Pamela Moore [dba Red Snapper] - entertainment-burlesque</t>
  </si>
  <si>
    <t>Best Buy - Bose speakers</t>
  </si>
  <si>
    <t>CopyHub - 250 printed programs @ $1 plus 9% sales tax</t>
  </si>
  <si>
    <t>bank deposit</t>
  </si>
  <si>
    <t>orlander jr - pub crawl</t>
  </si>
  <si>
    <t>robert berend - refund</t>
  </si>
  <si>
    <t>sabnani - tequila</t>
  </si>
  <si>
    <t>brennan - refund</t>
  </si>
  <si>
    <t>rg registration - hassell</t>
  </si>
  <si>
    <t>rg registration - domholdt</t>
  </si>
  <si>
    <t>rg registration - eichmann</t>
  </si>
  <si>
    <t>rg registration - orzeck</t>
  </si>
  <si>
    <t>rg registration - griffith/griffith</t>
  </si>
  <si>
    <t>lanaro - cheese tasting</t>
  </si>
  <si>
    <t>calitri - cheese tasting</t>
  </si>
  <si>
    <t>rg registration - tomazin - late-hour discount</t>
  </si>
  <si>
    <t>rg registration - millar</t>
  </si>
  <si>
    <t>rg registration - decarlo</t>
  </si>
  <si>
    <t>rum tastings &amp; buyback - unidentified attendees</t>
  </si>
  <si>
    <t>d sagray</t>
  </si>
  <si>
    <t>tequila tasting (tomich) &amp; buyback (unidentified)</t>
  </si>
  <si>
    <t>j sagray - to offset staying at hotel on 2-17-13</t>
  </si>
  <si>
    <t>food auction - various attendees</t>
  </si>
  <si>
    <t>alcohol auction - various attendees</t>
  </si>
  <si>
    <t>hines - extra beverage at P.F.Chang's</t>
  </si>
  <si>
    <t>corugedo - dinner with rgcom at P.F.Chang's</t>
  </si>
  <si>
    <t>elliott - extra beverages at P.F.Chang's</t>
  </si>
  <si>
    <t>after-tasting sale - unidentified attendee</t>
  </si>
  <si>
    <t>rg registration - spiszman - ck#5360</t>
  </si>
  <si>
    <t>rg registration - hong/hong - ck#643</t>
  </si>
  <si>
    <t>rg registration &amp; 2 dinners &amp; donation - ring - ck#1721</t>
  </si>
  <si>
    <t>donation - sandra smith</t>
  </si>
  <si>
    <t>donations</t>
  </si>
  <si>
    <t>rg registration - g sagray - d sagray ck#475</t>
  </si>
  <si>
    <t>Hazel Walker - GLAAM RG registration refund</t>
  </si>
  <si>
    <t>van rental</t>
  </si>
  <si>
    <t>rg registration - hedge - crystal view corp ck#3889</t>
  </si>
  <si>
    <t>Michael Wong - El Pollo Loco (6 trays, &lt;1 left over) &amp; chips &amp; cheese</t>
  </si>
  <si>
    <t>m wong</t>
  </si>
  <si>
    <t>Madeline Walker - various receipted expenses</t>
  </si>
  <si>
    <t>m walker</t>
  </si>
  <si>
    <t>Bob Hope Airport - van parking overnight 2/15-16</t>
  </si>
  <si>
    <t>Seafood Village - Asian dinner on Saturday night</t>
  </si>
  <si>
    <t>Pizza Hut - 1st delivery on Friday night - via M Wong reimbursed by ck#1339</t>
  </si>
  <si>
    <t>Pizza Hut - 2nd delivery on Friday night - via M Wong reimbursed by ck#1339</t>
  </si>
  <si>
    <t>ach debit</t>
  </si>
  <si>
    <t>chargeback from cheryl geer</t>
  </si>
  <si>
    <t>chargeback fee</t>
  </si>
  <si>
    <t>paypal deposits</t>
  </si>
  <si>
    <t>jce dc</t>
  </si>
  <si>
    <t>Staples - notebook, receipt book</t>
  </si>
  <si>
    <t>treasurer</t>
  </si>
  <si>
    <t>no february 21 - march 19 13</t>
  </si>
  <si>
    <t>jmg dc</t>
  </si>
  <si>
    <t>Ralphs - napkins/sanitizer</t>
  </si>
  <si>
    <t>Ralphs - dinner milk</t>
  </si>
  <si>
    <t>Crane Sushi - Asian dinner on Saturday night</t>
  </si>
  <si>
    <t>Thai Purple - Asian dinner on Saturday night</t>
  </si>
  <si>
    <t>Golden City BBQ - Asian dinner on Saturday night</t>
  </si>
  <si>
    <t>Shao Tseng - Asian dinner on Saturday night</t>
  </si>
  <si>
    <t>deducting cash advance</t>
  </si>
  <si>
    <t>Michael Wong - milk (24.51), pizza (300), Asian (680.7), napkins/sanitizer (4.89)</t>
  </si>
  <si>
    <t>El Pollo Loco - Sunday dinner</t>
  </si>
  <si>
    <t>Galleria Foods Wholesale - Rowland Heights</t>
  </si>
  <si>
    <t>Hong Kong Supermarket of San Gabriel</t>
  </si>
  <si>
    <t>Mitsuwa Marketplace</t>
  </si>
  <si>
    <t>Bristol Farms</t>
  </si>
  <si>
    <t>Punjab Grocery - Alhambra</t>
  </si>
  <si>
    <t>99 Ranch Market - San Gabriel</t>
  </si>
  <si>
    <t>Nicole's Gourmet Foods - So Pas</t>
  </si>
  <si>
    <t>Whole Foods - Woodland Hills</t>
  </si>
  <si>
    <t>Whole Foods - Pasadena</t>
  </si>
  <si>
    <t>Vons</t>
  </si>
  <si>
    <t>Ng Hing Kee (Hong Kong chips)</t>
  </si>
  <si>
    <t>Doans Bakery - Woodland Hills</t>
  </si>
  <si>
    <t>The Baker - Woodland Hills</t>
  </si>
  <si>
    <t>Costco - supplemental</t>
  </si>
  <si>
    <t>fuel for van</t>
  </si>
  <si>
    <t>printing</t>
  </si>
  <si>
    <t>Banky Printing - evaluation supplies</t>
  </si>
  <si>
    <t>Home Depot - tubs</t>
  </si>
  <si>
    <t>The Vegan Joint - vegetarian hospitality (MW said to reimburse only $100 of $163.05 total)</t>
  </si>
  <si>
    <t>Budget for rental</t>
  </si>
  <si>
    <t>rg non-operating income</t>
  </si>
  <si>
    <t>Trader Joe's - beer/wine/chocolate purchase - excess over card limit</t>
  </si>
  <si>
    <t>Michael Wong - Costco purchase - general hospitality, sandwiches/salad for after load-in, biscotti for tasting</t>
  </si>
  <si>
    <t>rg operating income</t>
  </si>
  <si>
    <t>rg operating expense</t>
  </si>
  <si>
    <t>games 2012</t>
  </si>
  <si>
    <t>rg non-operating expense</t>
  </si>
  <si>
    <t>J Sagray - to offset staying at hotel on 2-16-13</t>
  </si>
  <si>
    <t>plus Accounts Receivable as of 4/30/13:</t>
  </si>
  <si>
    <t>minus Accounts Payable as of 4/30/13:</t>
  </si>
  <si>
    <t>minus Outstanding Checks as of 4/30/13:</t>
  </si>
  <si>
    <t>Ledger balance as of 4/30/13:</t>
  </si>
  <si>
    <t>plus Remaining Deposits through 4/30/13:</t>
  </si>
  <si>
    <t>minus Remaining Deductions through 4/30/13:</t>
  </si>
  <si>
    <t>End balance per bank (4/30/13):</t>
  </si>
  <si>
    <t>plus Deposits In Transit as of 4/30/13:</t>
  </si>
  <si>
    <t>anonymous donation</t>
  </si>
  <si>
    <t>hollywood bowl 2013 - lovett #2236</t>
  </si>
  <si>
    <t>hollywood bowl 2013 - ball #2152</t>
  </si>
  <si>
    <t>hollywood bowl 2013 - francisco #10746</t>
  </si>
  <si>
    <t>hollywood bowl 2013 - nolan #9764</t>
  </si>
  <si>
    <t>hollywood bowl 2013 - hamilton #2738</t>
  </si>
  <si>
    <t>hollywood bowl 2013 - huber #517</t>
  </si>
  <si>
    <t>hollywood bowl 2013 - keay #3987</t>
  </si>
  <si>
    <t>hollywood bowl 2013 - hansen #2524</t>
  </si>
  <si>
    <t>undeposited checks</t>
  </si>
  <si>
    <t>plus Undeposited Checks as of 4/30/13:</t>
  </si>
  <si>
    <t>Net increase from 4/30/12:</t>
  </si>
  <si>
    <t>Trader Joe's - beer/wine(119.52)/chocolate(69.86) purchase - card limit</t>
  </si>
  <si>
    <t>Michael Wong - RG closing meeting @ P.F. Chang's</t>
  </si>
  <si>
    <t>rg registration - hamilton - paypal - committee discount</t>
  </si>
  <si>
    <t>rg registration - heins - ck#1565 - committee discount</t>
  </si>
  <si>
    <t>-- from actual bank record</t>
  </si>
  <si>
    <t>Beginning bank balance (4/30/2012):</t>
  </si>
  <si>
    <t>deposits in transit</t>
  </si>
  <si>
    <t>paypal deposits cleared 11/2/12</t>
  </si>
  <si>
    <t>checks cleared 11/7/12</t>
  </si>
  <si>
    <t>paypal deposits cleared 11/9/12</t>
  </si>
  <si>
    <t>paypal deposits cleared 12/7/12</t>
  </si>
  <si>
    <t>paypal deposits cleared 1/2/13</t>
  </si>
  <si>
    <t>checks cleared 1/9/13</t>
  </si>
  <si>
    <t>paypal deposits cleared 2/1/13</t>
  </si>
  <si>
    <t>checks cleared 2/7/13</t>
  </si>
  <si>
    <t>paypal deposits cleared 2/8/13</t>
  </si>
  <si>
    <t>checks cleared 2/7/13 - hittle</t>
  </si>
  <si>
    <t>checks cleared 2/14/13 - hittle</t>
  </si>
  <si>
    <t>discounts</t>
  </si>
  <si>
    <t>minors</t>
  </si>
  <si>
    <t>rg registration - hittle/hittle/hittle - 1 minor - ck#2661 (remainder + 50c)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</si>
</sst>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000_);_(* \(#,##0.0000\);_(* &quot;-&quot;??_);_(@_)"/>
    <numFmt numFmtId="167" formatCode="0.000"/>
    <numFmt numFmtId="168" formatCode="_(* #,##0.0_);_(* \(#,##0.0\);_(* &quot;-&quot;??_);_(@_)"/>
    <numFmt numFmtId="169" formatCode="mmmm/yy"/>
    <numFmt numFmtId="170" formatCode="&quot;$&quot;#,##0.0_);[Red]\(&quot;$&quot;#,##0.0\)"/>
    <numFmt numFmtId="171" formatCode="0.0000"/>
    <numFmt numFmtId="172" formatCode="[$-409]dddd\,\ mmmm\ dd\,\ yyyy"/>
    <numFmt numFmtId="173" formatCode="[$-409]d\-mmm\-yy;@"/>
    <numFmt numFmtId="174" formatCode="&quot;$&quot;#,##0.00"/>
    <numFmt numFmtId="175" formatCode="0.00_);\(0.00\)"/>
    <numFmt numFmtId="176" formatCode="d\-mmm\-yyyy"/>
    <numFmt numFmtId="177" formatCode="_(* #,##0_);_(* \(#,##0\);_(* &quot;-&quot;??_);_(@_)"/>
    <numFmt numFmtId="178" formatCode="[$-409]d\-mmm\-yyyy;@"/>
    <numFmt numFmtId="179" formatCode="_(* #,##0.00_);_(* \(#,##0.00\);_(* &quot;-&quot;_);_(@_)"/>
    <numFmt numFmtId="180" formatCode="_(&quot;$&quot;* #,##0_);_(&quot;$&quot;* \(#,##0\);_(&quot;$&quot;* &quot;-&quot;??_);_(@_)"/>
    <numFmt numFmtId="181" formatCode="_([$$-409]* #,##0.00_);_([$$-409]* \(#,##0.00\);_([$$-409]* &quot;-&quot;??_);_(@_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81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44" fontId="0" fillId="0" borderId="0" xfId="46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4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4" fontId="0" fillId="0" borderId="0" xfId="46" applyAlignment="1">
      <alignment vertical="center"/>
    </xf>
    <xf numFmtId="43" fontId="0" fillId="0" borderId="0" xfId="42" applyAlignment="1">
      <alignment vertical="center"/>
    </xf>
    <xf numFmtId="44" fontId="0" fillId="0" borderId="0" xfId="46" applyAlignment="1">
      <alignment/>
    </xf>
    <xf numFmtId="0" fontId="0" fillId="0" borderId="0" xfId="0" applyAlignment="1" quotePrefix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2" fontId="0" fillId="0" borderId="0" xfId="0" applyNumberFormat="1" applyAlignment="1">
      <alignment/>
    </xf>
    <xf numFmtId="178" fontId="0" fillId="0" borderId="0" xfId="0" applyNumberFormat="1" applyFill="1" applyAlignment="1">
      <alignment/>
    </xf>
    <xf numFmtId="178" fontId="0" fillId="33" borderId="11" xfId="0" applyNumberFormat="1" applyFill="1" applyBorder="1" applyAlignment="1">
      <alignment/>
    </xf>
    <xf numFmtId="0" fontId="0" fillId="0" borderId="0" xfId="0" applyAlignment="1" quotePrefix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78" fontId="0" fillId="33" borderId="0" xfId="0" applyNumberFormat="1" applyFill="1" applyAlignment="1">
      <alignment vertical="center"/>
    </xf>
    <xf numFmtId="178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8" fontId="0" fillId="33" borderId="0" xfId="0" applyNumberForma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Alignment="1" quotePrefix="1">
      <alignment horizontal="left" vertical="center"/>
    </xf>
    <xf numFmtId="0" fontId="0" fillId="0" borderId="10" xfId="0" applyFill="1" applyBorder="1" applyAlignment="1" quotePrefix="1">
      <alignment horizontal="left"/>
    </xf>
    <xf numFmtId="0" fontId="0" fillId="33" borderId="11" xfId="0" applyFill="1" applyBorder="1" applyAlignment="1" quotePrefix="1">
      <alignment horizontal="left"/>
    </xf>
    <xf numFmtId="0" fontId="0" fillId="0" borderId="0" xfId="0" applyAlignment="1">
      <alignment horizontal="right"/>
    </xf>
    <xf numFmtId="0" fontId="0" fillId="0" borderId="0" xfId="62">
      <alignment/>
      <protection/>
    </xf>
    <xf numFmtId="14" fontId="0" fillId="0" borderId="0" xfId="62" applyNumberFormat="1">
      <alignment/>
      <protection/>
    </xf>
    <xf numFmtId="39" fontId="0" fillId="0" borderId="0" xfId="62" applyNumberFormat="1" applyFill="1">
      <alignment/>
      <protection/>
    </xf>
    <xf numFmtId="43" fontId="0" fillId="0" borderId="0" xfId="42" applyFill="1" applyAlignment="1">
      <alignment vertical="center"/>
    </xf>
    <xf numFmtId="44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78" fontId="0" fillId="35" borderId="0" xfId="0" applyNumberFormat="1" applyFill="1" applyAlignment="1">
      <alignment/>
    </xf>
    <xf numFmtId="0" fontId="0" fillId="35" borderId="10" xfId="0" applyFill="1" applyBorder="1" applyAlignment="1">
      <alignment vertical="center"/>
    </xf>
    <xf numFmtId="178" fontId="0" fillId="35" borderId="10" xfId="0" applyNumberFormat="1" applyFill="1" applyBorder="1" applyAlignment="1">
      <alignment vertical="center"/>
    </xf>
    <xf numFmtId="179" fontId="0" fillId="33" borderId="0" xfId="44" applyNumberFormat="1" applyFont="1" applyFill="1" applyAlignment="1">
      <alignment horizontal="center"/>
    </xf>
    <xf numFmtId="14" fontId="0" fillId="33" borderId="0" xfId="62" applyNumberFormat="1" applyFill="1">
      <alignment/>
      <protection/>
    </xf>
    <xf numFmtId="0" fontId="0" fillId="33" borderId="0" xfId="62" applyFill="1">
      <alignment/>
      <protection/>
    </xf>
    <xf numFmtId="0" fontId="0" fillId="33" borderId="0" xfId="62" applyFill="1" applyAlignment="1">
      <alignment horizontal="left"/>
      <protection/>
    </xf>
    <xf numFmtId="43" fontId="0" fillId="33" borderId="0" xfId="62" applyNumberFormat="1" applyFont="1" applyFill="1" applyAlignment="1">
      <alignment horizontal="left"/>
      <protection/>
    </xf>
    <xf numFmtId="43" fontId="0" fillId="33" borderId="0" xfId="62" applyNumberFormat="1" applyFill="1" applyAlignment="1">
      <alignment horizontal="center"/>
      <protection/>
    </xf>
    <xf numFmtId="43" fontId="7" fillId="33" borderId="0" xfId="48" applyNumberFormat="1" applyFont="1" applyFill="1" applyAlignment="1">
      <alignment horizontal="left"/>
    </xf>
    <xf numFmtId="0" fontId="0" fillId="33" borderId="0" xfId="62" applyFill="1" applyAlignment="1" quotePrefix="1">
      <alignment horizontal="left"/>
      <protection/>
    </xf>
    <xf numFmtId="0" fontId="0" fillId="35" borderId="0" xfId="0" applyFill="1" applyAlignment="1">
      <alignment vertical="center"/>
    </xf>
    <xf numFmtId="44" fontId="0" fillId="35" borderId="0" xfId="46" applyFill="1" applyAlignment="1">
      <alignment/>
    </xf>
    <xf numFmtId="0" fontId="0" fillId="33" borderId="0" xfId="0" applyFill="1" applyAlignment="1" quotePrefix="1">
      <alignment horizontal="left"/>
    </xf>
    <xf numFmtId="0" fontId="0" fillId="33" borderId="0" xfId="0" applyFill="1" applyBorder="1" applyAlignment="1">
      <alignment horizontal="left"/>
    </xf>
    <xf numFmtId="39" fontId="0" fillId="33" borderId="0" xfId="62" applyNumberFormat="1" applyFill="1">
      <alignment/>
      <protection/>
    </xf>
    <xf numFmtId="14" fontId="0" fillId="33" borderId="0" xfId="62" applyNumberFormat="1" applyFill="1" applyAlignment="1">
      <alignment horizontal="center"/>
      <protection/>
    </xf>
    <xf numFmtId="43" fontId="0" fillId="33" borderId="0" xfId="62" applyNumberFormat="1" applyFill="1">
      <alignment/>
      <protection/>
    </xf>
    <xf numFmtId="43" fontId="0" fillId="33" borderId="0" xfId="62" applyNumberFormat="1" applyFont="1" applyFill="1" applyAlignment="1" quotePrefix="1">
      <alignment horizontal="left"/>
      <protection/>
    </xf>
    <xf numFmtId="0" fontId="0" fillId="35" borderId="10" xfId="0" applyFill="1" applyBorder="1" applyAlignment="1">
      <alignment/>
    </xf>
    <xf numFmtId="178" fontId="0" fillId="35" borderId="10" xfId="0" applyNumberForma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15" fontId="4" fillId="35" borderId="0" xfId="0" applyNumberFormat="1" applyFont="1" applyFill="1" applyAlignment="1">
      <alignment/>
    </xf>
    <xf numFmtId="178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178" fontId="0" fillId="35" borderId="0" xfId="0" applyNumberFormat="1" applyFill="1" applyBorder="1" applyAlignment="1">
      <alignment/>
    </xf>
    <xf numFmtId="0" fontId="0" fillId="35" borderId="11" xfId="0" applyFill="1" applyBorder="1" applyAlignment="1">
      <alignment/>
    </xf>
    <xf numFmtId="178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/>
    </xf>
    <xf numFmtId="178" fontId="0" fillId="35" borderId="12" xfId="0" applyNumberFormat="1" applyFill="1" applyBorder="1" applyAlignment="1">
      <alignment/>
    </xf>
    <xf numFmtId="0" fontId="0" fillId="35" borderId="10" xfId="0" applyFill="1" applyBorder="1" applyAlignment="1">
      <alignment horizontal="right" vertical="center"/>
    </xf>
    <xf numFmtId="178" fontId="0" fillId="35" borderId="10" xfId="0" applyNumberFormat="1" applyFill="1" applyBorder="1" applyAlignment="1">
      <alignment horizontal="right" vertical="center"/>
    </xf>
    <xf numFmtId="0" fontId="0" fillId="33" borderId="10" xfId="0" applyFill="1" applyBorder="1" applyAlignment="1" quotePrefix="1">
      <alignment horizontal="left"/>
    </xf>
    <xf numFmtId="0" fontId="0" fillId="33" borderId="0" xfId="0" applyFill="1" applyBorder="1" applyAlignment="1" quotePrefix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4" fillId="33" borderId="11" xfId="0" applyFont="1" applyFill="1" applyBorder="1" applyAlignment="1">
      <alignment/>
    </xf>
    <xf numFmtId="44" fontId="4" fillId="33" borderId="0" xfId="48" applyFont="1" applyFill="1" applyAlignment="1">
      <alignment/>
    </xf>
    <xf numFmtId="0" fontId="0" fillId="33" borderId="0" xfId="62" applyFill="1" applyAlignment="1">
      <alignment horizontal="center"/>
      <protection/>
    </xf>
    <xf numFmtId="0" fontId="0" fillId="33" borderId="10" xfId="62" applyFill="1" applyBorder="1" applyAlignment="1">
      <alignment horizontal="center"/>
      <protection/>
    </xf>
    <xf numFmtId="0" fontId="0" fillId="33" borderId="0" xfId="62" applyFill="1" applyBorder="1" applyAlignment="1" quotePrefix="1">
      <alignment horizontal="left"/>
      <protection/>
    </xf>
    <xf numFmtId="0" fontId="0" fillId="33" borderId="10" xfId="62" applyFill="1" applyBorder="1" applyAlignment="1" quotePrefix="1">
      <alignment horizontal="left"/>
      <protection/>
    </xf>
    <xf numFmtId="0" fontId="0" fillId="33" borderId="0" xfId="62" applyFill="1" applyAlignment="1" quotePrefix="1">
      <alignment horizontal="center"/>
      <protection/>
    </xf>
    <xf numFmtId="0" fontId="0" fillId="33" borderId="0" xfId="62" applyFill="1" applyAlignment="1">
      <alignment horizontal="center" vertical="center"/>
      <protection/>
    </xf>
    <xf numFmtId="14" fontId="0" fillId="0" borderId="0" xfId="62" applyNumberFormat="1" applyFill="1" applyAlignment="1">
      <alignment horizontal="center"/>
      <protection/>
    </xf>
    <xf numFmtId="178" fontId="0" fillId="35" borderId="0" xfId="0" applyNumberFormat="1" applyFill="1" applyAlignment="1">
      <alignment vertical="center"/>
    </xf>
    <xf numFmtId="14" fontId="0" fillId="35" borderId="0" xfId="0" applyNumberFormat="1" applyFill="1" applyAlignment="1">
      <alignment vertical="center"/>
    </xf>
    <xf numFmtId="2" fontId="0" fillId="35" borderId="0" xfId="0" applyNumberFormat="1" applyFill="1" applyAlignment="1">
      <alignment/>
    </xf>
    <xf numFmtId="0" fontId="0" fillId="35" borderId="11" xfId="0" applyFill="1" applyBorder="1" applyAlignment="1">
      <alignment vertical="center"/>
    </xf>
    <xf numFmtId="14" fontId="0" fillId="35" borderId="11" xfId="0" applyNumberFormat="1" applyFill="1" applyBorder="1" applyAlignment="1">
      <alignment vertical="center"/>
    </xf>
    <xf numFmtId="178" fontId="0" fillId="35" borderId="0" xfId="0" applyNumberFormat="1" applyFont="1" applyFill="1" applyAlignment="1">
      <alignment/>
    </xf>
    <xf numFmtId="16" fontId="0" fillId="35" borderId="0" xfId="0" applyNumberFormat="1" applyFill="1" applyAlignment="1">
      <alignment/>
    </xf>
    <xf numFmtId="44" fontId="0" fillId="33" borderId="0" xfId="46" applyFont="1" applyFill="1" applyAlignment="1">
      <alignment/>
    </xf>
    <xf numFmtId="0" fontId="0" fillId="33" borderId="0" xfId="0" applyFill="1" applyBorder="1" applyAlignment="1">
      <alignment vertical="center"/>
    </xf>
    <xf numFmtId="178" fontId="0" fillId="33" borderId="0" xfId="0" applyNumberFormat="1" applyFill="1" applyBorder="1" applyAlignment="1">
      <alignment vertical="center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right"/>
    </xf>
    <xf numFmtId="0" fontId="0" fillId="0" borderId="13" xfId="0" applyBorder="1" applyAlignment="1">
      <alignment vertical="center"/>
    </xf>
    <xf numFmtId="43" fontId="8" fillId="0" borderId="13" xfId="42" applyFont="1" applyBorder="1" applyAlignment="1">
      <alignment horizontal="right"/>
    </xf>
    <xf numFmtId="43" fontId="0" fillId="0" borderId="13" xfId="42" applyFont="1" applyBorder="1" applyAlignment="1">
      <alignment/>
    </xf>
    <xf numFmtId="43" fontId="0" fillId="0" borderId="0" xfId="42" applyFont="1" applyAlignment="1">
      <alignment/>
    </xf>
    <xf numFmtId="0" fontId="0" fillId="0" borderId="10" xfId="0" applyFill="1" applyBorder="1" applyAlignment="1" quotePrefix="1">
      <alignment horizontal="left" vertical="center"/>
    </xf>
    <xf numFmtId="0" fontId="0" fillId="0" borderId="11" xfId="0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0" fillId="0" borderId="11" xfId="0" applyBorder="1" applyAlignment="1">
      <alignment/>
    </xf>
    <xf numFmtId="178" fontId="0" fillId="0" borderId="11" xfId="0" applyNumberFormat="1" applyBorder="1" applyAlignment="1">
      <alignment/>
    </xf>
    <xf numFmtId="178" fontId="0" fillId="0" borderId="0" xfId="0" applyNumberFormat="1" applyAlignment="1">
      <alignment horizontal="center" vertical="center"/>
    </xf>
    <xf numFmtId="0" fontId="0" fillId="33" borderId="0" xfId="0" applyFill="1" applyAlignment="1" quotePrefix="1">
      <alignment horizontal="left" vertical="center"/>
    </xf>
    <xf numFmtId="0" fontId="43" fillId="0" borderId="0" xfId="0" applyFont="1" applyAlignment="1">
      <alignment/>
    </xf>
    <xf numFmtId="43" fontId="0" fillId="33" borderId="0" xfId="42" applyFont="1" applyFill="1" applyAlignment="1">
      <alignment/>
    </xf>
    <xf numFmtId="44" fontId="0" fillId="33" borderId="0" xfId="46" applyFill="1" applyAlignment="1">
      <alignment vertical="center"/>
    </xf>
    <xf numFmtId="43" fontId="0" fillId="33" borderId="0" xfId="42" applyFont="1" applyFill="1" applyAlignment="1">
      <alignment vertical="center"/>
    </xf>
    <xf numFmtId="43" fontId="0" fillId="33" borderId="0" xfId="42" applyFill="1" applyAlignment="1">
      <alignment vertical="center"/>
    </xf>
    <xf numFmtId="44" fontId="0" fillId="33" borderId="0" xfId="0" applyNumberFormat="1" applyFill="1" applyAlignment="1">
      <alignment vertical="center"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43" fontId="0" fillId="0" borderId="0" xfId="42" applyFont="1" applyFill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0" xfId="0" applyFont="1" applyAlignment="1" quotePrefix="1">
      <alignment vertical="center"/>
    </xf>
    <xf numFmtId="44" fontId="0" fillId="0" borderId="0" xfId="46" applyFont="1" applyAlignment="1">
      <alignment/>
    </xf>
    <xf numFmtId="0" fontId="0" fillId="0" borderId="11" xfId="0" applyBorder="1" applyAlignment="1" quotePrefix="1">
      <alignment horizontal="left"/>
    </xf>
    <xf numFmtId="0" fontId="0" fillId="0" borderId="10" xfId="0" applyBorder="1" applyAlignment="1" quotePrefix="1">
      <alignment horizontal="left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right" vertical="center"/>
    </xf>
    <xf numFmtId="0" fontId="0" fillId="0" borderId="0" xfId="0" applyBorder="1" applyAlignment="1" quotePrefix="1">
      <alignment horizontal="left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0" xfId="0" applyFont="1" applyFill="1" applyAlignment="1" quotePrefix="1">
      <alignment horizontal="left"/>
    </xf>
    <xf numFmtId="44" fontId="0" fillId="0" borderId="0" xfId="46" applyFont="1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left"/>
    </xf>
    <xf numFmtId="178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right" vertical="center"/>
    </xf>
    <xf numFmtId="0" fontId="0" fillId="0" borderId="0" xfId="62" applyAlignment="1" quotePrefix="1">
      <alignment horizontal="left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44" fontId="0" fillId="0" borderId="0" xfId="46" applyFont="1" applyFill="1" applyAlignment="1">
      <alignment/>
    </xf>
    <xf numFmtId="0" fontId="0" fillId="0" borderId="0" xfId="0" applyFill="1" applyAlignment="1">
      <alignment horizontal="left"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/>
    </xf>
    <xf numFmtId="44" fontId="0" fillId="0" borderId="0" xfId="0" applyNumberFormat="1" applyFont="1" applyAlignment="1" quotePrefix="1">
      <alignment horizontal="left" vertical="center"/>
    </xf>
    <xf numFmtId="0" fontId="0" fillId="0" borderId="0" xfId="0" applyFill="1" applyAlignment="1" quotePrefix="1">
      <alignment vertical="center"/>
    </xf>
    <xf numFmtId="0" fontId="0" fillId="0" borderId="12" xfId="0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 quotePrefix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 quotePrefix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33" borderId="0" xfId="0" applyNumberForma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33" borderId="0" xfId="0" applyNumberFormat="1" applyFill="1" applyAlignment="1">
      <alignment horizontal="right" vertical="center"/>
    </xf>
    <xf numFmtId="179" fontId="0" fillId="33" borderId="0" xfId="0" applyNumberFormat="1" applyFill="1" applyAlignment="1">
      <alignment horizontal="right" vertical="center"/>
    </xf>
    <xf numFmtId="179" fontId="0" fillId="33" borderId="0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0" borderId="12" xfId="0" applyBorder="1" applyAlignment="1" quotePrefix="1">
      <alignment horizontal="left" vertical="center"/>
    </xf>
    <xf numFmtId="0" fontId="0" fillId="0" borderId="10" xfId="0" applyBorder="1" applyAlignment="1">
      <alignment horizontal="right" vertical="center"/>
    </xf>
    <xf numFmtId="178" fontId="0" fillId="0" borderId="12" xfId="0" applyNumberFormat="1" applyBorder="1" applyAlignment="1">
      <alignment horizontal="center" vertical="center"/>
    </xf>
    <xf numFmtId="0" fontId="0" fillId="33" borderId="12" xfId="0" applyFill="1" applyBorder="1" applyAlignment="1">
      <alignment horizontal="right" vertical="center"/>
    </xf>
    <xf numFmtId="178" fontId="0" fillId="35" borderId="0" xfId="0" applyNumberFormat="1" applyFill="1" applyBorder="1" applyAlignment="1">
      <alignment horizontal="right" vertical="center"/>
    </xf>
    <xf numFmtId="178" fontId="0" fillId="33" borderId="10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 quotePrefix="1">
      <alignment horizontal="left" vertical="center"/>
    </xf>
    <xf numFmtId="0" fontId="0" fillId="33" borderId="10" xfId="0" applyFill="1" applyBorder="1" applyAlignment="1" quotePrefix="1">
      <alignment horizontal="left" vertical="center"/>
    </xf>
    <xf numFmtId="178" fontId="0" fillId="33" borderId="12" xfId="0" applyNumberFormat="1" applyFill="1" applyBorder="1" applyAlignment="1">
      <alignment horizontal="right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Border="1" applyAlignment="1">
      <alignment horizontal="right" vertical="center"/>
    </xf>
    <xf numFmtId="0" fontId="0" fillId="35" borderId="10" xfId="0" applyFill="1" applyBorder="1" applyAlignment="1">
      <alignment horizontal="right" vertical="center"/>
    </xf>
    <xf numFmtId="178" fontId="0" fillId="35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33" borderId="0" xfId="62" applyFill="1" applyAlignment="1">
      <alignment horizontal="center" vertical="center"/>
      <protection/>
    </xf>
    <xf numFmtId="178" fontId="0" fillId="33" borderId="0" xfId="0" applyNumberFormat="1" applyFill="1" applyAlignment="1">
      <alignment horizontal="center" vertical="center"/>
    </xf>
    <xf numFmtId="0" fontId="0" fillId="33" borderId="0" xfId="62" applyFill="1" applyAlignment="1" quotePrefix="1">
      <alignment horizontal="left" vertical="center"/>
      <protection/>
    </xf>
    <xf numFmtId="0" fontId="0" fillId="33" borderId="0" xfId="62" applyFill="1" applyBorder="1" applyAlignment="1">
      <alignment horizontal="center" vertical="center"/>
      <protection/>
    </xf>
    <xf numFmtId="178" fontId="0" fillId="33" borderId="0" xfId="0" applyNumberFormat="1" applyFill="1" applyBorder="1" applyAlignment="1">
      <alignment horizontal="center" vertical="center"/>
    </xf>
    <xf numFmtId="0" fontId="0" fillId="33" borderId="0" xfId="0" applyFill="1" applyAlignment="1" quotePrefix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5" borderId="12" xfId="0" applyFill="1" applyBorder="1" applyAlignment="1">
      <alignment horizontal="right" vertical="center"/>
    </xf>
    <xf numFmtId="178" fontId="0" fillId="35" borderId="12" xfId="0" applyNumberFormat="1" applyFill="1" applyBorder="1" applyAlignment="1">
      <alignment horizontal="right" vertical="center"/>
    </xf>
    <xf numFmtId="178" fontId="0" fillId="33" borderId="12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62" applyFill="1" applyBorder="1" applyAlignment="1">
      <alignment horizontal="center" vertical="center"/>
      <protection/>
    </xf>
    <xf numFmtId="0" fontId="0" fillId="0" borderId="10" xfId="62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62" applyAlignment="1" quotePrefix="1">
      <alignment horizontal="left" vertical="center"/>
      <protection/>
    </xf>
    <xf numFmtId="0" fontId="0" fillId="0" borderId="0" xfId="62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1">
      <selection activeCell="H24" sqref="H24"/>
    </sheetView>
  </sheetViews>
  <sheetFormatPr defaultColWidth="9.140625" defaultRowHeight="12.75"/>
  <cols>
    <col min="3" max="3" width="16.421875" style="110" bestFit="1" customWidth="1"/>
    <col min="4" max="4" width="9.140625" style="110" customWidth="1"/>
    <col min="5" max="5" width="12.140625" style="110" bestFit="1" customWidth="1"/>
    <col min="7" max="7" width="43.00390625" style="0" bestFit="1" customWidth="1"/>
    <col min="8" max="8" width="13.7109375" style="2" customWidth="1"/>
    <col min="9" max="9" width="28.7109375" style="2" customWidth="1"/>
  </cols>
  <sheetData>
    <row r="1" spans="1:9" ht="12.75">
      <c r="A1" s="105"/>
      <c r="B1" s="105"/>
      <c r="C1" s="108" t="s">
        <v>450</v>
      </c>
      <c r="D1" s="109"/>
      <c r="E1" s="108" t="s">
        <v>451</v>
      </c>
      <c r="F1" s="105"/>
      <c r="G1" s="105"/>
      <c r="H1" s="106" t="s">
        <v>447</v>
      </c>
      <c r="I1" s="107"/>
    </row>
    <row r="2" spans="3:9" ht="12.75">
      <c r="C2" s="119">
        <v>469</v>
      </c>
      <c r="D2" s="119"/>
      <c r="E2" s="119">
        <f>3561.05</f>
        <v>3561.05</v>
      </c>
      <c r="F2" s="21"/>
      <c r="G2" s="58" t="s">
        <v>750</v>
      </c>
      <c r="H2" s="120">
        <v>4016.05</v>
      </c>
      <c r="I2" s="22"/>
    </row>
    <row r="3" spans="3:9" ht="12.75">
      <c r="C3" s="119"/>
      <c r="D3" s="119"/>
      <c r="E3" s="119"/>
      <c r="F3" s="21"/>
      <c r="G3" s="21"/>
      <c r="H3" s="22"/>
      <c r="I3" s="22"/>
    </row>
    <row r="4" spans="3:9" ht="12.75">
      <c r="C4" s="119">
        <v>0</v>
      </c>
      <c r="D4" s="119"/>
      <c r="E4" s="122">
        <f>H4</f>
        <v>-34.55</v>
      </c>
      <c r="F4" s="21"/>
      <c r="G4" s="21" t="s">
        <v>442</v>
      </c>
      <c r="H4" s="122">
        <f>-SUM('expense - checking'!A109:A110)</f>
        <v>-34.55</v>
      </c>
      <c r="I4" s="22"/>
    </row>
    <row r="5" spans="3:9" ht="12.75">
      <c r="C5" s="119">
        <v>0</v>
      </c>
      <c r="D5" s="119"/>
      <c r="E5" s="119">
        <v>0</v>
      </c>
      <c r="F5" s="21"/>
      <c r="G5" s="58" t="s">
        <v>440</v>
      </c>
      <c r="H5" s="121">
        <v>0</v>
      </c>
      <c r="I5" s="22"/>
    </row>
    <row r="6" spans="3:9" ht="12.75">
      <c r="C6" s="119">
        <v>0</v>
      </c>
      <c r="D6" s="119"/>
      <c r="E6" s="119">
        <v>0</v>
      </c>
      <c r="F6" s="21"/>
      <c r="G6" s="58" t="s">
        <v>441</v>
      </c>
      <c r="H6" s="121">
        <v>0</v>
      </c>
      <c r="I6" s="22"/>
    </row>
    <row r="7" spans="3:9" ht="12.75">
      <c r="C7" s="119"/>
      <c r="D7" s="119"/>
      <c r="E7" s="119"/>
      <c r="F7" s="21"/>
      <c r="G7" s="21"/>
      <c r="H7" s="22"/>
      <c r="I7" s="22"/>
    </row>
    <row r="8" spans="3:9" ht="12.75">
      <c r="C8" s="123">
        <f>C2+C4+C5+C6</f>
        <v>469</v>
      </c>
      <c r="D8" s="119"/>
      <c r="E8" s="123">
        <f>E2+E4+E5+E6</f>
        <v>3526.5</v>
      </c>
      <c r="F8" s="21"/>
      <c r="G8" s="58" t="s">
        <v>443</v>
      </c>
      <c r="H8" s="123">
        <f>C8+E8</f>
        <v>3995.5</v>
      </c>
      <c r="I8" s="117" t="s">
        <v>448</v>
      </c>
    </row>
    <row r="9" spans="3:9" ht="12.75">
      <c r="C9" s="119"/>
      <c r="D9" s="119"/>
      <c r="E9" s="119"/>
      <c r="F9" s="21"/>
      <c r="G9" s="21"/>
      <c r="H9" s="22"/>
      <c r="I9" s="117" t="s">
        <v>449</v>
      </c>
    </row>
    <row r="10" spans="3:8" ht="12.75">
      <c r="C10" s="110">
        <f>'income - checking'!A289+'income - checking'!A332+SUM('income - checking'!A339:A348)+'income - checking'!A351+SUM('income - checking'!A354:A363)+SUM('income - checking'!A372:A395)+SUM('income - checking'!A591:A597)</f>
        <v>513.26</v>
      </c>
      <c r="E10" s="110">
        <f>SUM('income - checking'!A292:A331)+SUM('income - checking'!A333:A338)+SUM('income - checking'!A349:A350)+SUM('income - checking'!A352:A353)+SUM('income - checking'!A364:A371)+SUM('income - checking'!A396:A590)</f>
        <v>20520.100000000002</v>
      </c>
      <c r="G10" s="20" t="s">
        <v>729</v>
      </c>
      <c r="H10" s="40">
        <f>C10+E10</f>
        <v>21033.36</v>
      </c>
    </row>
    <row r="11" spans="3:8" ht="12.75">
      <c r="C11" s="110">
        <f>-SUM('expense - checking'!A113:A113)-SUM('expense - checking'!A119:A119)</f>
        <v>-790.26</v>
      </c>
      <c r="E11" s="110">
        <f>-SUM('expense - checking'!A115:A118)-SUM('expense - checking'!A120:A140)</f>
        <v>-18793.030000000002</v>
      </c>
      <c r="G11" s="20" t="s">
        <v>730</v>
      </c>
      <c r="H11" s="40">
        <f>C11+E11</f>
        <v>-19583.29</v>
      </c>
    </row>
    <row r="12" spans="3:8" ht="12.75">
      <c r="C12" s="124"/>
      <c r="D12" s="124"/>
      <c r="E12" s="124"/>
      <c r="F12" s="125"/>
      <c r="G12" s="125"/>
      <c r="H12" s="126"/>
    </row>
    <row r="13" spans="3:8" ht="12.75">
      <c r="C13" s="124"/>
      <c r="D13" s="124"/>
      <c r="E13" s="124"/>
      <c r="F13" s="125"/>
      <c r="G13" s="127" t="s">
        <v>731</v>
      </c>
      <c r="H13" s="128"/>
    </row>
    <row r="14" spans="3:9" ht="12.75">
      <c r="C14" s="129">
        <f>C8+C10+C11</f>
        <v>192</v>
      </c>
      <c r="D14" s="124"/>
      <c r="E14" s="129">
        <f>E8+E10+E11</f>
        <v>5253.57</v>
      </c>
      <c r="F14" s="125"/>
      <c r="G14" s="130" t="s">
        <v>7</v>
      </c>
      <c r="H14" s="40">
        <f>C14+E14</f>
        <v>5445.57</v>
      </c>
      <c r="I14" s="33"/>
    </row>
    <row r="15" spans="3:9" ht="12.75">
      <c r="C15" s="131"/>
      <c r="D15" s="124"/>
      <c r="E15" s="131"/>
      <c r="F15" s="125"/>
      <c r="G15" s="127" t="s">
        <v>749</v>
      </c>
      <c r="H15" s="129">
        <v>5445.57</v>
      </c>
      <c r="I15" s="4"/>
    </row>
    <row r="16" spans="3:8" ht="12.75">
      <c r="C16" s="124"/>
      <c r="D16" s="124"/>
      <c r="E16" s="124"/>
      <c r="F16" s="125"/>
      <c r="G16" s="125"/>
      <c r="H16" s="129"/>
    </row>
    <row r="17" spans="1:9" ht="12.75">
      <c r="A17" s="118">
        <v>1253.57</v>
      </c>
      <c r="B17" s="118" t="s">
        <v>153</v>
      </c>
      <c r="C17" s="124"/>
      <c r="D17" s="124"/>
      <c r="E17" s="124"/>
      <c r="F17" s="125"/>
      <c r="H17" s="128"/>
      <c r="I17" s="161"/>
    </row>
    <row r="18" spans="1:9" ht="12.75">
      <c r="A18" s="118">
        <v>0</v>
      </c>
      <c r="B18" s="118" t="s">
        <v>483</v>
      </c>
      <c r="C18" s="110">
        <v>0</v>
      </c>
      <c r="E18" s="110">
        <f>SUM('expense - checking'!A139:A140)+'journal entries'!A269</f>
        <v>259</v>
      </c>
      <c r="G18" s="20" t="s">
        <v>725</v>
      </c>
      <c r="H18" s="40">
        <f>C18+E18</f>
        <v>259</v>
      </c>
      <c r="I18" s="4"/>
    </row>
    <row r="19" spans="1:8" ht="12.75">
      <c r="A19" s="118">
        <f>A17-A18</f>
        <v>1253.57</v>
      </c>
      <c r="B19" s="118" t="s">
        <v>484</v>
      </c>
      <c r="C19" s="110">
        <f>'journal entries'!A270</f>
        <v>64</v>
      </c>
      <c r="E19" s="124">
        <v>0</v>
      </c>
      <c r="G19" s="20" t="s">
        <v>743</v>
      </c>
      <c r="H19" s="40">
        <f>C19+E19</f>
        <v>64</v>
      </c>
    </row>
    <row r="20" spans="1:8" ht="12.75">
      <c r="A20" s="118"/>
      <c r="B20" s="118"/>
      <c r="C20" s="110">
        <v>0</v>
      </c>
      <c r="E20" s="124">
        <v>0</v>
      </c>
      <c r="G20" s="20" t="s">
        <v>732</v>
      </c>
      <c r="H20" s="40">
        <f>C20+E20</f>
        <v>0</v>
      </c>
    </row>
    <row r="21" spans="3:8" ht="12.75">
      <c r="C21" s="110">
        <v>0</v>
      </c>
      <c r="E21" s="110">
        <v>0</v>
      </c>
      <c r="G21" t="s">
        <v>726</v>
      </c>
      <c r="H21" s="40">
        <f>C21+E21</f>
        <v>0</v>
      </c>
    </row>
    <row r="22" spans="3:8" ht="12.75">
      <c r="C22" s="110">
        <v>0</v>
      </c>
      <c r="E22" s="110">
        <f>-SUM('journal entries'!A266:A267)</f>
        <v>-173</v>
      </c>
      <c r="G22" t="s">
        <v>727</v>
      </c>
      <c r="H22" s="40">
        <f>C22+E22</f>
        <v>-173</v>
      </c>
    </row>
    <row r="23" ht="12.75">
      <c r="H23" s="40"/>
    </row>
    <row r="24" spans="3:9" ht="12.75">
      <c r="C24" s="41">
        <f>C14+C18+C19+C20+C21+C22</f>
        <v>256</v>
      </c>
      <c r="E24" s="41">
        <f>E14+E18+E19+E20+E21+E22</f>
        <v>5339.57</v>
      </c>
      <c r="G24" t="s">
        <v>728</v>
      </c>
      <c r="H24" s="41">
        <f>C24+E24</f>
        <v>5595.57</v>
      </c>
      <c r="I24" s="4"/>
    </row>
    <row r="25" ht="12.75">
      <c r="H25" s="4"/>
    </row>
    <row r="26" spans="3:8" ht="12.75">
      <c r="C26" s="1">
        <f>C24-C8</f>
        <v>-213</v>
      </c>
      <c r="E26" s="1">
        <f>E24-E8</f>
        <v>1813.0699999999997</v>
      </c>
      <c r="G26" s="20" t="s">
        <v>744</v>
      </c>
      <c r="H26" s="1">
        <f>H24-H8</f>
        <v>1600.0699999999997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7"/>
  <sheetViews>
    <sheetView tabSelected="1" zoomScale="80" zoomScaleNormal="80" zoomScalePageLayoutView="0" workbookViewId="0" topLeftCell="A1">
      <pane ySplit="4" topLeftCell="A365" activePane="bottomLeft" state="frozen"/>
      <selection pane="topLeft" activeCell="A1" sqref="A1"/>
      <selection pane="bottomLeft" activeCell="E372" sqref="E372:E373"/>
    </sheetView>
  </sheetViews>
  <sheetFormatPr defaultColWidth="9.140625" defaultRowHeight="12.75"/>
  <cols>
    <col min="1" max="1" width="13.7109375" style="0" bestFit="1" customWidth="1"/>
    <col min="2" max="2" width="13.7109375" style="12" bestFit="1" customWidth="1"/>
    <col min="3" max="3" width="13.7109375" style="2" customWidth="1"/>
    <col min="4" max="4" width="13.7109375" style="10" customWidth="1"/>
    <col min="5" max="5" width="64.8515625" style="0" customWidth="1"/>
    <col min="6" max="6" width="8.7109375" style="0" customWidth="1"/>
    <col min="7" max="7" width="19.140625" style="1" customWidth="1"/>
    <col min="8" max="8" width="26.421875" style="0" customWidth="1"/>
    <col min="9" max="9" width="16.00390625" style="0" customWidth="1"/>
    <col min="10" max="11" width="9.57421875" style="0" customWidth="1"/>
    <col min="12" max="12" width="6.00390625" style="0" customWidth="1"/>
    <col min="13" max="13" width="7.57421875" style="0" customWidth="1"/>
    <col min="14" max="14" width="7.8515625" style="0" customWidth="1"/>
    <col min="15" max="15" width="8.7109375" style="0" customWidth="1"/>
    <col min="16" max="16" width="8.28125" style="0" customWidth="1"/>
  </cols>
  <sheetData>
    <row r="1" spans="5:9" ht="12.75">
      <c r="E1" s="36" t="s">
        <v>184</v>
      </c>
      <c r="F1" t="s">
        <v>185</v>
      </c>
      <c r="G1" t="s">
        <v>93</v>
      </c>
      <c r="H1" t="s">
        <v>390</v>
      </c>
      <c r="I1" t="s">
        <v>27</v>
      </c>
    </row>
    <row r="2" spans="6:10" ht="12.75">
      <c r="F2" t="s">
        <v>185</v>
      </c>
      <c r="G2" t="s">
        <v>93</v>
      </c>
      <c r="H2" t="s">
        <v>390</v>
      </c>
      <c r="I2" t="s">
        <v>14</v>
      </c>
      <c r="J2" s="43"/>
    </row>
    <row r="3" ht="12.75">
      <c r="G3"/>
    </row>
    <row r="4" spans="1:8" ht="12.75">
      <c r="A4" t="s">
        <v>0</v>
      </c>
      <c r="B4" s="12" t="s">
        <v>1</v>
      </c>
      <c r="C4" s="2" t="s">
        <v>4</v>
      </c>
      <c r="D4" s="10" t="s">
        <v>2</v>
      </c>
      <c r="E4" t="s">
        <v>3</v>
      </c>
      <c r="F4" t="s">
        <v>11</v>
      </c>
      <c r="G4"/>
      <c r="H4" s="1"/>
    </row>
    <row r="5" spans="3:8" ht="13.5" thickBot="1">
      <c r="C5" s="5"/>
      <c r="D5" s="11"/>
      <c r="E5" s="3"/>
      <c r="G5"/>
      <c r="H5" s="1"/>
    </row>
    <row r="6" spans="1:18" ht="13.5">
      <c r="A6" s="44">
        <v>24</v>
      </c>
      <c r="B6" s="68">
        <v>40299</v>
      </c>
      <c r="C6" s="56">
        <v>24</v>
      </c>
      <c r="D6" s="91">
        <v>40301</v>
      </c>
      <c r="E6" s="44" t="s">
        <v>22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13.5">
      <c r="A7" s="44">
        <v>12</v>
      </c>
      <c r="B7" s="68">
        <v>40314</v>
      </c>
      <c r="C7" s="206">
        <f>A7+A8</f>
        <v>11.35</v>
      </c>
      <c r="D7" s="198">
        <v>40316</v>
      </c>
      <c r="E7" s="44" t="s">
        <v>23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13.5" thickBot="1">
      <c r="A8" s="44">
        <v>-0.65</v>
      </c>
      <c r="B8" s="45">
        <v>40314</v>
      </c>
      <c r="C8" s="207"/>
      <c r="D8" s="208"/>
      <c r="E8" s="64" t="s">
        <v>30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13.5">
      <c r="A9" s="44">
        <v>6</v>
      </c>
      <c r="B9" s="68">
        <v>40340</v>
      </c>
      <c r="C9" s="56">
        <v>6</v>
      </c>
      <c r="D9" s="92">
        <v>40340</v>
      </c>
      <c r="E9" s="44" t="s">
        <v>22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 ht="13.5">
      <c r="A10" s="44">
        <v>6</v>
      </c>
      <c r="B10" s="68">
        <v>40343</v>
      </c>
      <c r="C10" s="206">
        <f>A10+A11</f>
        <v>5.53</v>
      </c>
      <c r="D10" s="198">
        <v>40343</v>
      </c>
      <c r="E10" s="44" t="s">
        <v>21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13.5" thickBot="1">
      <c r="A11" s="44">
        <v>-0.47</v>
      </c>
      <c r="B11" s="45">
        <v>40343</v>
      </c>
      <c r="C11" s="207"/>
      <c r="D11" s="208"/>
      <c r="E11" s="64" t="s">
        <v>31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13.5">
      <c r="A12" s="44">
        <v>6</v>
      </c>
      <c r="B12" s="68">
        <v>40370</v>
      </c>
      <c r="C12" s="56">
        <f>A12</f>
        <v>6</v>
      </c>
      <c r="D12" s="92">
        <v>40371</v>
      </c>
      <c r="E12" s="44" t="s">
        <v>20</v>
      </c>
      <c r="F12" s="44"/>
      <c r="G12" s="44"/>
      <c r="H12" s="44"/>
      <c r="I12" s="44"/>
      <c r="J12" s="44"/>
      <c r="K12" s="93">
        <f aca="true" t="shared" si="0" ref="K12:P12">SUM(K18:K84)</f>
        <v>8215</v>
      </c>
      <c r="L12" s="93">
        <f t="shared" si="0"/>
        <v>60</v>
      </c>
      <c r="M12" s="93">
        <f t="shared" si="0"/>
        <v>533</v>
      </c>
      <c r="N12" s="93">
        <f t="shared" si="0"/>
        <v>-135.26</v>
      </c>
      <c r="O12" s="93">
        <f t="shared" si="0"/>
        <v>3000</v>
      </c>
      <c r="P12" s="93">
        <f t="shared" si="0"/>
        <v>2565</v>
      </c>
      <c r="Q12" s="44" t="s">
        <v>152</v>
      </c>
      <c r="R12" s="44"/>
    </row>
    <row r="13" spans="1:18" ht="13.5">
      <c r="A13" s="44">
        <v>24</v>
      </c>
      <c r="B13" s="68">
        <v>40371</v>
      </c>
      <c r="C13" s="206">
        <f>A13+A14</f>
        <v>48</v>
      </c>
      <c r="D13" s="198">
        <v>40371</v>
      </c>
      <c r="E13" s="44" t="s">
        <v>19</v>
      </c>
      <c r="F13" s="44"/>
      <c r="G13" s="44"/>
      <c r="H13" s="44"/>
      <c r="I13" s="44"/>
      <c r="J13" s="44"/>
      <c r="K13" s="93">
        <f>'income - cash'!J2</f>
        <v>0</v>
      </c>
      <c r="L13" s="93">
        <f>'income - cash'!K2</f>
        <v>0</v>
      </c>
      <c r="M13" s="93">
        <f>'income - cash'!L2</f>
        <v>0</v>
      </c>
      <c r="N13" s="93">
        <f>'income - cash'!M2</f>
        <v>0</v>
      </c>
      <c r="O13" s="93">
        <f>'income - cash'!N2</f>
        <v>0</v>
      </c>
      <c r="P13" s="93">
        <f>'income - cash'!O2</f>
        <v>0</v>
      </c>
      <c r="Q13" s="44" t="s">
        <v>94</v>
      </c>
      <c r="R13" s="44"/>
    </row>
    <row r="14" spans="1:18" ht="13.5">
      <c r="A14" s="44">
        <v>24</v>
      </c>
      <c r="B14" s="68">
        <v>40371</v>
      </c>
      <c r="C14" s="206"/>
      <c r="D14" s="198"/>
      <c r="E14" s="44" t="s">
        <v>18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13.5">
      <c r="A15" s="44">
        <v>6</v>
      </c>
      <c r="B15" s="68">
        <v>40378</v>
      </c>
      <c r="C15" s="206">
        <f>A15+A16</f>
        <v>12</v>
      </c>
      <c r="D15" s="198">
        <v>40378</v>
      </c>
      <c r="E15" s="44" t="s">
        <v>16</v>
      </c>
      <c r="F15" s="44"/>
      <c r="G15" s="44"/>
      <c r="H15" s="44"/>
      <c r="I15" s="44"/>
      <c r="J15" s="44"/>
      <c r="K15" s="93">
        <f aca="true" t="shared" si="1" ref="K15:P15">SUM(K12:K14)</f>
        <v>8215</v>
      </c>
      <c r="L15" s="93">
        <f t="shared" si="1"/>
        <v>60</v>
      </c>
      <c r="M15" s="93">
        <f t="shared" si="1"/>
        <v>533</v>
      </c>
      <c r="N15" s="93">
        <f t="shared" si="1"/>
        <v>-135.26</v>
      </c>
      <c r="O15" s="93">
        <f t="shared" si="1"/>
        <v>3000</v>
      </c>
      <c r="P15" s="93">
        <f t="shared" si="1"/>
        <v>2565</v>
      </c>
      <c r="Q15" s="44" t="s">
        <v>153</v>
      </c>
      <c r="R15" s="93">
        <f>SUM(K15:Q15)</f>
        <v>14237.74</v>
      </c>
    </row>
    <row r="16" spans="1:18" ht="14.25" thickBot="1">
      <c r="A16" s="44">
        <v>6</v>
      </c>
      <c r="B16" s="68">
        <v>40378</v>
      </c>
      <c r="C16" s="207"/>
      <c r="D16" s="208"/>
      <c r="E16" s="64" t="s">
        <v>15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14.25" thickBot="1">
      <c r="A17" s="44">
        <v>2</v>
      </c>
      <c r="B17" s="68">
        <v>40387</v>
      </c>
      <c r="C17" s="94">
        <f>A17</f>
        <v>2</v>
      </c>
      <c r="D17" s="95">
        <v>40387</v>
      </c>
      <c r="E17" s="72" t="s">
        <v>108</v>
      </c>
      <c r="F17" s="44"/>
      <c r="G17" s="44"/>
      <c r="H17" s="44"/>
      <c r="I17" s="44"/>
      <c r="J17" s="44"/>
      <c r="K17" s="44" t="s">
        <v>38</v>
      </c>
      <c r="L17" s="44" t="s">
        <v>39</v>
      </c>
      <c r="M17" s="44" t="s">
        <v>40</v>
      </c>
      <c r="N17" s="44" t="s">
        <v>8</v>
      </c>
      <c r="O17" s="44" t="s">
        <v>101</v>
      </c>
      <c r="P17" s="44" t="s">
        <v>88</v>
      </c>
      <c r="Q17" s="44"/>
      <c r="R17" s="44"/>
    </row>
    <row r="18" spans="1:18" ht="12.75">
      <c r="A18" s="44">
        <v>134</v>
      </c>
      <c r="B18" s="45">
        <v>40411</v>
      </c>
      <c r="C18" s="56">
        <v>134</v>
      </c>
      <c r="D18" s="91">
        <v>40413</v>
      </c>
      <c r="E18" s="70" t="s">
        <v>37</v>
      </c>
      <c r="F18" s="44"/>
      <c r="G18" s="44"/>
      <c r="H18" s="44"/>
      <c r="I18" s="44"/>
      <c r="J18" s="44"/>
      <c r="K18" s="44">
        <v>99</v>
      </c>
      <c r="L18" s="44">
        <v>5</v>
      </c>
      <c r="M18" s="44">
        <v>30</v>
      </c>
      <c r="N18" s="44"/>
      <c r="O18" s="44"/>
      <c r="P18" s="44"/>
      <c r="Q18" s="44"/>
      <c r="R18" s="44"/>
    </row>
    <row r="19" spans="1:18" ht="13.5" thickBot="1">
      <c r="A19" s="44">
        <v>95.83</v>
      </c>
      <c r="B19" s="45">
        <v>40438</v>
      </c>
      <c r="C19" s="46">
        <v>95.83</v>
      </c>
      <c r="D19" s="47">
        <v>40438</v>
      </c>
      <c r="E19" s="64" t="s">
        <v>42</v>
      </c>
      <c r="F19" s="44"/>
      <c r="G19" s="44"/>
      <c r="H19" s="44"/>
      <c r="I19" s="44"/>
      <c r="J19" s="44"/>
      <c r="K19" s="44">
        <v>99</v>
      </c>
      <c r="L19" s="44"/>
      <c r="M19" s="44"/>
      <c r="N19" s="44">
        <v>-3.17</v>
      </c>
      <c r="O19" s="44"/>
      <c r="P19" s="44"/>
      <c r="Q19" s="44"/>
      <c r="R19" s="44"/>
    </row>
    <row r="20" spans="1:18" ht="12.75">
      <c r="A20" s="44">
        <v>99</v>
      </c>
      <c r="B20" s="45">
        <v>40442</v>
      </c>
      <c r="C20" s="56">
        <v>99</v>
      </c>
      <c r="D20" s="91">
        <v>40442</v>
      </c>
      <c r="E20" s="70" t="s">
        <v>43</v>
      </c>
      <c r="F20" s="44"/>
      <c r="G20" s="44"/>
      <c r="H20" s="44"/>
      <c r="I20" s="44"/>
      <c r="J20" s="44"/>
      <c r="K20" s="44">
        <v>99</v>
      </c>
      <c r="L20" s="44"/>
      <c r="M20" s="44"/>
      <c r="N20" s="44"/>
      <c r="O20" s="44"/>
      <c r="P20" s="44"/>
      <c r="Q20" s="44"/>
      <c r="R20" s="44"/>
    </row>
    <row r="21" spans="1:18" ht="12.75">
      <c r="A21" s="44">
        <v>297</v>
      </c>
      <c r="B21" s="45">
        <v>40459</v>
      </c>
      <c r="C21" s="56">
        <v>297</v>
      </c>
      <c r="D21" s="91">
        <v>40459</v>
      </c>
      <c r="E21" s="70" t="s">
        <v>44</v>
      </c>
      <c r="F21" s="44"/>
      <c r="G21" s="44"/>
      <c r="H21" s="44"/>
      <c r="I21" s="44"/>
      <c r="J21" s="44"/>
      <c r="K21" s="44">
        <v>297</v>
      </c>
      <c r="L21" s="44"/>
      <c r="M21" s="44"/>
      <c r="N21" s="44"/>
      <c r="O21" s="44"/>
      <c r="P21" s="44"/>
      <c r="Q21" s="44"/>
      <c r="R21" s="44"/>
    </row>
    <row r="22" spans="1:18" ht="13.5" thickBot="1">
      <c r="A22" s="44">
        <v>304.3</v>
      </c>
      <c r="B22" s="45">
        <v>40470</v>
      </c>
      <c r="C22" s="46">
        <v>304.3</v>
      </c>
      <c r="D22" s="47">
        <v>40470</v>
      </c>
      <c r="E22" s="64" t="s">
        <v>45</v>
      </c>
      <c r="F22" s="44"/>
      <c r="G22" s="44"/>
      <c r="H22" s="44"/>
      <c r="I22" s="44"/>
      <c r="J22" s="44"/>
      <c r="K22" s="44">
        <v>297</v>
      </c>
      <c r="L22" s="44">
        <v>5</v>
      </c>
      <c r="M22" s="44">
        <v>12</v>
      </c>
      <c r="N22" s="44">
        <f>-3.02-3.02-3.66</f>
        <v>-9.7</v>
      </c>
      <c r="O22" s="44"/>
      <c r="P22" s="44"/>
      <c r="Q22" s="44"/>
      <c r="R22" s="44"/>
    </row>
    <row r="23" spans="1:18" ht="12.75">
      <c r="A23" s="44">
        <v>287.79</v>
      </c>
      <c r="B23" s="45">
        <v>40476</v>
      </c>
      <c r="C23" s="206">
        <v>289.74</v>
      </c>
      <c r="D23" s="198">
        <v>40479</v>
      </c>
      <c r="E23" s="70" t="s">
        <v>46</v>
      </c>
      <c r="F23" s="44"/>
      <c r="G23" s="44"/>
      <c r="H23" s="44"/>
      <c r="I23" s="44"/>
      <c r="J23" s="44"/>
      <c r="K23" s="44">
        <v>297</v>
      </c>
      <c r="L23" s="44"/>
      <c r="M23" s="44"/>
      <c r="N23" s="44">
        <v>-9.21</v>
      </c>
      <c r="O23" s="44"/>
      <c r="P23" s="44"/>
      <c r="Q23" s="44"/>
      <c r="R23" s="44"/>
    </row>
    <row r="24" spans="1:18" ht="12.75">
      <c r="A24" s="44">
        <v>1.95</v>
      </c>
      <c r="B24" s="45">
        <v>40476</v>
      </c>
      <c r="C24" s="206"/>
      <c r="D24" s="198"/>
      <c r="E24" s="70" t="s">
        <v>48</v>
      </c>
      <c r="F24" s="44"/>
      <c r="G24" s="44"/>
      <c r="H24" s="44"/>
      <c r="I24" s="44"/>
      <c r="J24" s="44"/>
      <c r="K24" s="44"/>
      <c r="L24" s="44"/>
      <c r="M24" s="44"/>
      <c r="N24" s="44">
        <v>0</v>
      </c>
      <c r="O24" s="44"/>
      <c r="P24" s="44"/>
      <c r="Q24" s="44"/>
      <c r="R24" s="44"/>
    </row>
    <row r="25" spans="1:18" ht="12.75">
      <c r="A25" s="44">
        <v>297</v>
      </c>
      <c r="B25" s="45">
        <v>40480</v>
      </c>
      <c r="C25" s="56">
        <v>297</v>
      </c>
      <c r="D25" s="91">
        <v>40480</v>
      </c>
      <c r="E25" s="70" t="s">
        <v>49</v>
      </c>
      <c r="F25" s="44"/>
      <c r="G25" s="44"/>
      <c r="H25" s="44"/>
      <c r="I25" s="44"/>
      <c r="J25" s="44"/>
      <c r="K25" s="44">
        <v>297</v>
      </c>
      <c r="L25" s="44"/>
      <c r="M25" s="44"/>
      <c r="N25" s="44"/>
      <c r="O25" s="44"/>
      <c r="P25" s="44"/>
      <c r="Q25" s="44"/>
      <c r="R25" s="44"/>
    </row>
    <row r="26" spans="1:18" ht="12.75">
      <c r="A26" s="44">
        <v>95.83</v>
      </c>
      <c r="B26" s="45">
        <v>40480</v>
      </c>
      <c r="C26" s="56">
        <v>95.83</v>
      </c>
      <c r="D26" s="91">
        <v>40483</v>
      </c>
      <c r="E26" s="70" t="s">
        <v>50</v>
      </c>
      <c r="F26" s="44"/>
      <c r="G26" s="44"/>
      <c r="H26" s="44"/>
      <c r="I26" s="44"/>
      <c r="J26" s="44"/>
      <c r="K26" s="44">
        <v>99</v>
      </c>
      <c r="L26" s="44"/>
      <c r="M26" s="44"/>
      <c r="N26" s="44">
        <v>-3.17</v>
      </c>
      <c r="O26" s="44"/>
      <c r="P26" s="44"/>
      <c r="Q26" s="44"/>
      <c r="R26" s="44"/>
    </row>
    <row r="27" spans="1:18" ht="12.75">
      <c r="A27" s="44">
        <v>746</v>
      </c>
      <c r="B27" s="45">
        <v>40485</v>
      </c>
      <c r="C27" s="56">
        <v>746</v>
      </c>
      <c r="D27" s="91">
        <v>40485</v>
      </c>
      <c r="E27" s="70" t="s">
        <v>65</v>
      </c>
      <c r="F27" s="44"/>
      <c r="G27" s="44"/>
      <c r="H27" s="44"/>
      <c r="I27" s="44"/>
      <c r="J27" s="44"/>
      <c r="K27" s="44">
        <v>693</v>
      </c>
      <c r="L27" s="44"/>
      <c r="M27" s="44">
        <v>53</v>
      </c>
      <c r="N27" s="44"/>
      <c r="O27" s="44"/>
      <c r="P27" s="44"/>
      <c r="Q27" s="44"/>
      <c r="R27" s="44"/>
    </row>
    <row r="28" spans="1:18" ht="13.5" thickBot="1">
      <c r="A28" s="44">
        <v>287.79</v>
      </c>
      <c r="B28" s="45">
        <v>40486</v>
      </c>
      <c r="C28" s="46">
        <v>287.79</v>
      </c>
      <c r="D28" s="47">
        <v>40486</v>
      </c>
      <c r="E28" s="64" t="s">
        <v>51</v>
      </c>
      <c r="F28" s="44"/>
      <c r="G28" s="44"/>
      <c r="H28" s="44"/>
      <c r="I28" s="44"/>
      <c r="J28" s="44"/>
      <c r="K28" s="44">
        <v>297</v>
      </c>
      <c r="L28" s="44"/>
      <c r="M28" s="44"/>
      <c r="N28" s="44">
        <v>-9.21</v>
      </c>
      <c r="O28" s="44"/>
      <c r="P28" s="44"/>
      <c r="Q28" s="44"/>
      <c r="R28" s="44"/>
    </row>
    <row r="29" spans="1:18" ht="12.75">
      <c r="A29" s="44">
        <v>30</v>
      </c>
      <c r="B29" s="45">
        <v>40503</v>
      </c>
      <c r="C29" s="56">
        <v>30</v>
      </c>
      <c r="D29" s="91">
        <v>40504</v>
      </c>
      <c r="E29" s="70" t="s">
        <v>52</v>
      </c>
      <c r="F29" s="44"/>
      <c r="G29" s="44"/>
      <c r="H29" s="44"/>
      <c r="I29" s="44"/>
      <c r="J29" s="44"/>
      <c r="K29" s="44"/>
      <c r="L29" s="44"/>
      <c r="M29" s="44">
        <v>30</v>
      </c>
      <c r="N29" s="44"/>
      <c r="O29" s="44"/>
      <c r="P29" s="44"/>
      <c r="Q29" s="44"/>
      <c r="R29" s="44"/>
    </row>
    <row r="30" spans="1:18" ht="12.75">
      <c r="A30" s="44">
        <v>119</v>
      </c>
      <c r="B30" s="45">
        <v>40511</v>
      </c>
      <c r="C30" s="56">
        <v>119</v>
      </c>
      <c r="D30" s="91">
        <v>40511</v>
      </c>
      <c r="E30" s="70" t="s">
        <v>53</v>
      </c>
      <c r="F30" s="44"/>
      <c r="G30" s="44"/>
      <c r="H30" s="44"/>
      <c r="I30" s="44"/>
      <c r="J30" s="44"/>
      <c r="K30" s="44">
        <v>119</v>
      </c>
      <c r="L30" s="44"/>
      <c r="M30" s="44"/>
      <c r="N30" s="44"/>
      <c r="O30" s="44"/>
      <c r="P30" s="44"/>
      <c r="Q30" s="44"/>
      <c r="R30" s="44"/>
    </row>
    <row r="31" spans="1:18" ht="13.5" thickBot="1">
      <c r="A31" s="44">
        <v>124</v>
      </c>
      <c r="B31" s="45">
        <v>40525</v>
      </c>
      <c r="C31" s="46">
        <v>124</v>
      </c>
      <c r="D31" s="47">
        <v>40525</v>
      </c>
      <c r="E31" s="64" t="s">
        <v>57</v>
      </c>
      <c r="F31" s="44"/>
      <c r="G31" s="44"/>
      <c r="H31" s="44"/>
      <c r="I31" s="44"/>
      <c r="J31" s="44"/>
      <c r="K31" s="44">
        <v>119</v>
      </c>
      <c r="L31" s="44">
        <v>5</v>
      </c>
      <c r="M31" s="44"/>
      <c r="N31" s="44"/>
      <c r="O31" s="44"/>
      <c r="P31" s="44"/>
      <c r="Q31" s="44"/>
      <c r="R31" s="44"/>
    </row>
    <row r="32" spans="1:18" ht="12.75">
      <c r="A32" s="44">
        <v>133.7</v>
      </c>
      <c r="B32" s="45">
        <v>40529</v>
      </c>
      <c r="C32" s="56">
        <v>133.7</v>
      </c>
      <c r="D32" s="91">
        <v>40532</v>
      </c>
      <c r="E32" s="70" t="s">
        <v>58</v>
      </c>
      <c r="F32" s="44"/>
      <c r="G32" s="44"/>
      <c r="H32" s="44"/>
      <c r="I32" s="44"/>
      <c r="J32" s="44"/>
      <c r="K32" s="44">
        <v>138</v>
      </c>
      <c r="L32" s="44"/>
      <c r="M32" s="44"/>
      <c r="N32" s="44">
        <v>-4.3</v>
      </c>
      <c r="O32" s="44"/>
      <c r="P32" s="44"/>
      <c r="Q32" s="44"/>
      <c r="R32" s="44"/>
    </row>
    <row r="33" spans="1:18" ht="12.75">
      <c r="A33" s="44">
        <v>81.26</v>
      </c>
      <c r="B33" s="45">
        <v>40535</v>
      </c>
      <c r="C33" s="56">
        <v>81.26</v>
      </c>
      <c r="D33" s="91">
        <v>40539</v>
      </c>
      <c r="E33" s="70" t="s">
        <v>59</v>
      </c>
      <c r="F33" s="44"/>
      <c r="G33" s="44"/>
      <c r="H33" s="44"/>
      <c r="I33" s="44"/>
      <c r="J33" s="44"/>
      <c r="K33" s="44">
        <v>69</v>
      </c>
      <c r="L33" s="44">
        <v>5</v>
      </c>
      <c r="M33" s="44">
        <v>10</v>
      </c>
      <c r="N33" s="44">
        <v>-2.74</v>
      </c>
      <c r="O33" s="44"/>
      <c r="P33" s="44"/>
      <c r="Q33" s="44"/>
      <c r="R33" s="44"/>
    </row>
    <row r="34" spans="1:18" ht="12.75">
      <c r="A34" s="44">
        <v>238</v>
      </c>
      <c r="B34" s="45">
        <v>40537</v>
      </c>
      <c r="C34" s="56">
        <v>238</v>
      </c>
      <c r="D34" s="91">
        <v>40539</v>
      </c>
      <c r="E34" s="70" t="s">
        <v>62</v>
      </c>
      <c r="F34" s="44"/>
      <c r="G34" s="44"/>
      <c r="H34" s="44"/>
      <c r="I34" s="44"/>
      <c r="J34" s="44"/>
      <c r="K34" s="44">
        <v>238</v>
      </c>
      <c r="L34" s="44"/>
      <c r="M34" s="44"/>
      <c r="N34" s="44"/>
      <c r="O34" s="44"/>
      <c r="P34" s="44"/>
      <c r="Q34" s="44"/>
      <c r="R34" s="44"/>
    </row>
    <row r="35" spans="1:18" ht="12.75">
      <c r="A35" s="44">
        <v>69</v>
      </c>
      <c r="B35" s="45">
        <v>40553</v>
      </c>
      <c r="C35" s="56">
        <v>69</v>
      </c>
      <c r="D35" s="91">
        <v>40553</v>
      </c>
      <c r="E35" s="70" t="s">
        <v>63</v>
      </c>
      <c r="F35" s="44"/>
      <c r="G35" s="44"/>
      <c r="H35" s="44"/>
      <c r="I35" s="44"/>
      <c r="J35" s="44"/>
      <c r="K35" s="44">
        <v>69</v>
      </c>
      <c r="L35" s="44"/>
      <c r="M35" s="44"/>
      <c r="N35" s="44"/>
      <c r="O35" s="44"/>
      <c r="P35" s="44"/>
      <c r="Q35" s="44"/>
      <c r="R35" s="44"/>
    </row>
    <row r="36" spans="1:18" ht="12.75">
      <c r="A36" s="44">
        <v>289.73</v>
      </c>
      <c r="B36" s="45">
        <v>40553</v>
      </c>
      <c r="C36" s="56">
        <v>289.73</v>
      </c>
      <c r="D36" s="91">
        <v>40553</v>
      </c>
      <c r="E36" s="70" t="s">
        <v>64</v>
      </c>
      <c r="F36" s="44"/>
      <c r="G36" s="44"/>
      <c r="H36" s="44"/>
      <c r="I36" s="44"/>
      <c r="J36" s="44"/>
      <c r="K36" s="44">
        <v>238</v>
      </c>
      <c r="L36" s="44">
        <v>5</v>
      </c>
      <c r="M36" s="44">
        <v>56</v>
      </c>
      <c r="N36" s="44">
        <v>-9.27</v>
      </c>
      <c r="O36" s="44"/>
      <c r="P36" s="44"/>
      <c r="Q36" s="44"/>
      <c r="R36" s="44"/>
    </row>
    <row r="37" spans="1:18" ht="12.75">
      <c r="A37" s="44">
        <v>157</v>
      </c>
      <c r="B37" s="45">
        <v>40557</v>
      </c>
      <c r="C37" s="56">
        <v>157</v>
      </c>
      <c r="D37" s="91">
        <v>40557</v>
      </c>
      <c r="E37" s="70" t="s">
        <v>66</v>
      </c>
      <c r="F37" s="44"/>
      <c r="G37" s="44"/>
      <c r="H37" s="44"/>
      <c r="I37" s="44"/>
      <c r="J37" s="44"/>
      <c r="K37" s="44">
        <v>119</v>
      </c>
      <c r="L37" s="44"/>
      <c r="M37" s="44">
        <v>38</v>
      </c>
      <c r="N37" s="44"/>
      <c r="O37" s="44"/>
      <c r="P37" s="44"/>
      <c r="Q37" s="44"/>
      <c r="R37" s="44"/>
    </row>
    <row r="38" spans="1:18" ht="13.5" thickBot="1">
      <c r="A38" s="44">
        <v>119</v>
      </c>
      <c r="B38" s="45">
        <v>40562</v>
      </c>
      <c r="C38" s="46">
        <v>119</v>
      </c>
      <c r="D38" s="47">
        <v>40562</v>
      </c>
      <c r="E38" s="64" t="s">
        <v>67</v>
      </c>
      <c r="F38" s="44"/>
      <c r="G38" s="44"/>
      <c r="H38" s="44"/>
      <c r="I38" s="44"/>
      <c r="J38" s="44"/>
      <c r="K38" s="44">
        <v>119</v>
      </c>
      <c r="L38" s="44"/>
      <c r="M38" s="44"/>
      <c r="N38" s="44"/>
      <c r="O38" s="44"/>
      <c r="P38" s="44"/>
      <c r="Q38" s="44"/>
      <c r="R38" s="44"/>
    </row>
    <row r="39" spans="1:18" ht="12.75">
      <c r="A39" s="44">
        <v>69</v>
      </c>
      <c r="B39" s="45">
        <v>40565</v>
      </c>
      <c r="C39" s="56">
        <v>69</v>
      </c>
      <c r="D39" s="91">
        <v>40567</v>
      </c>
      <c r="E39" s="70" t="s">
        <v>68</v>
      </c>
      <c r="F39" s="44"/>
      <c r="G39" s="44"/>
      <c r="H39" s="44"/>
      <c r="I39" s="44"/>
      <c r="J39" s="44"/>
      <c r="K39" s="44">
        <v>69</v>
      </c>
      <c r="L39" s="44"/>
      <c r="M39" s="44"/>
      <c r="N39" s="44"/>
      <c r="O39" s="44"/>
      <c r="P39" s="44"/>
      <c r="Q39" s="44"/>
      <c r="R39" s="44"/>
    </row>
    <row r="40" spans="1:18" ht="12.75">
      <c r="A40" s="44">
        <v>69</v>
      </c>
      <c r="B40" s="45">
        <v>40565</v>
      </c>
      <c r="C40" s="56">
        <v>69</v>
      </c>
      <c r="D40" s="91">
        <v>40567</v>
      </c>
      <c r="E40" s="70" t="s">
        <v>69</v>
      </c>
      <c r="F40" s="44"/>
      <c r="G40" s="44"/>
      <c r="H40" s="44"/>
      <c r="I40" s="44"/>
      <c r="J40" s="44"/>
      <c r="K40" s="44">
        <v>69</v>
      </c>
      <c r="L40" s="44"/>
      <c r="M40" s="44"/>
      <c r="N40" s="44"/>
      <c r="O40" s="44"/>
      <c r="P40" s="44"/>
      <c r="Q40" s="44"/>
      <c r="R40" s="44"/>
    </row>
    <row r="41" spans="1:18" ht="12.75">
      <c r="A41" s="44">
        <v>104</v>
      </c>
      <c r="B41" s="45">
        <v>40565</v>
      </c>
      <c r="C41" s="56">
        <v>104</v>
      </c>
      <c r="D41" s="91">
        <v>40567</v>
      </c>
      <c r="E41" s="70" t="s">
        <v>70</v>
      </c>
      <c r="F41" s="44"/>
      <c r="G41" s="44"/>
      <c r="H41" s="44"/>
      <c r="I41" s="44"/>
      <c r="J41" s="44"/>
      <c r="K41" s="44">
        <v>69</v>
      </c>
      <c r="L41" s="44">
        <v>5</v>
      </c>
      <c r="M41" s="44">
        <v>30</v>
      </c>
      <c r="N41" s="44"/>
      <c r="O41" s="44"/>
      <c r="P41" s="44"/>
      <c r="Q41" s="44"/>
      <c r="R41" s="44"/>
    </row>
    <row r="42" spans="1:18" ht="12.75">
      <c r="A42" s="44">
        <v>119</v>
      </c>
      <c r="B42" s="45">
        <v>40565</v>
      </c>
      <c r="C42" s="56">
        <v>119</v>
      </c>
      <c r="D42" s="91">
        <v>40567</v>
      </c>
      <c r="E42" s="70" t="s">
        <v>71</v>
      </c>
      <c r="F42" s="44"/>
      <c r="G42" s="44"/>
      <c r="H42" s="44"/>
      <c r="I42" s="44"/>
      <c r="J42" s="44"/>
      <c r="K42" s="44">
        <v>119</v>
      </c>
      <c r="L42" s="44"/>
      <c r="M42" s="44"/>
      <c r="N42" s="44"/>
      <c r="O42" s="44"/>
      <c r="P42" s="44"/>
      <c r="Q42" s="44"/>
      <c r="R42" s="44"/>
    </row>
    <row r="43" spans="1:18" ht="12.75">
      <c r="A43" s="44">
        <v>115.25</v>
      </c>
      <c r="B43" s="45">
        <v>40565</v>
      </c>
      <c r="C43" s="56">
        <v>115.25</v>
      </c>
      <c r="D43" s="91">
        <v>40567</v>
      </c>
      <c r="E43" s="70" t="s">
        <v>72</v>
      </c>
      <c r="F43" s="44"/>
      <c r="G43" s="44"/>
      <c r="H43" s="44"/>
      <c r="I43" s="44"/>
      <c r="J43" s="44"/>
      <c r="K43" s="44">
        <v>119</v>
      </c>
      <c r="L43" s="44"/>
      <c r="M43" s="44"/>
      <c r="N43" s="44">
        <v>-3.75</v>
      </c>
      <c r="O43" s="44"/>
      <c r="P43" s="44"/>
      <c r="Q43" s="44"/>
      <c r="R43" s="44"/>
    </row>
    <row r="44" spans="1:18" ht="12.75">
      <c r="A44" s="44">
        <v>205.25</v>
      </c>
      <c r="B44" s="45">
        <v>40568</v>
      </c>
      <c r="C44" s="56">
        <v>205.25</v>
      </c>
      <c r="D44" s="91">
        <v>40570</v>
      </c>
      <c r="E44" s="70" t="s">
        <v>73</v>
      </c>
      <c r="F44" s="44"/>
      <c r="G44" s="44"/>
      <c r="H44" s="44"/>
      <c r="I44" s="44"/>
      <c r="J44" s="44"/>
      <c r="K44" s="44">
        <v>207</v>
      </c>
      <c r="L44" s="44">
        <v>5</v>
      </c>
      <c r="M44" s="44"/>
      <c r="N44" s="44">
        <v>-6.75</v>
      </c>
      <c r="O44" s="44"/>
      <c r="P44" s="44"/>
      <c r="Q44" s="44"/>
      <c r="R44" s="44"/>
    </row>
    <row r="45" spans="1:18" ht="12.75">
      <c r="A45" s="44">
        <v>69</v>
      </c>
      <c r="B45" s="45">
        <v>40569</v>
      </c>
      <c r="C45" s="56">
        <v>69</v>
      </c>
      <c r="D45" s="91">
        <v>40569</v>
      </c>
      <c r="E45" s="70" t="s">
        <v>74</v>
      </c>
      <c r="F45" s="44"/>
      <c r="G45" s="44"/>
      <c r="H45" s="44"/>
      <c r="I45" s="44"/>
      <c r="J45" s="44"/>
      <c r="K45" s="44">
        <v>69</v>
      </c>
      <c r="L45" s="44"/>
      <c r="M45" s="44"/>
      <c r="N45" s="44"/>
      <c r="O45" s="44"/>
      <c r="P45" s="44"/>
      <c r="Q45" s="44"/>
      <c r="R45" s="44"/>
    </row>
    <row r="46" spans="1:18" ht="12.75">
      <c r="A46" s="44">
        <v>69</v>
      </c>
      <c r="B46" s="45">
        <v>40569</v>
      </c>
      <c r="C46" s="56">
        <v>69</v>
      </c>
      <c r="D46" s="91">
        <v>40569</v>
      </c>
      <c r="E46" s="70" t="s">
        <v>132</v>
      </c>
      <c r="F46" s="44"/>
      <c r="G46" s="44"/>
      <c r="H46" s="44"/>
      <c r="I46" s="44"/>
      <c r="J46" s="44"/>
      <c r="K46" s="44">
        <v>69</v>
      </c>
      <c r="L46" s="44"/>
      <c r="M46" s="44"/>
      <c r="N46" s="44"/>
      <c r="O46" s="44"/>
      <c r="P46" s="44"/>
      <c r="Q46" s="44"/>
      <c r="R46" s="44"/>
    </row>
    <row r="47" spans="1:18" ht="12.75">
      <c r="A47" s="44">
        <v>138</v>
      </c>
      <c r="B47" s="45">
        <v>40569</v>
      </c>
      <c r="C47" s="56">
        <v>138</v>
      </c>
      <c r="D47" s="91">
        <v>40569</v>
      </c>
      <c r="E47" s="70" t="s">
        <v>75</v>
      </c>
      <c r="F47" s="44"/>
      <c r="G47" s="44"/>
      <c r="H47" s="44"/>
      <c r="I47" s="44"/>
      <c r="J47" s="44"/>
      <c r="K47" s="44">
        <v>138</v>
      </c>
      <c r="L47" s="44"/>
      <c r="M47" s="44"/>
      <c r="N47" s="44"/>
      <c r="O47" s="44"/>
      <c r="P47" s="44"/>
      <c r="Q47" s="44"/>
      <c r="R47" s="44"/>
    </row>
    <row r="48" spans="1:18" ht="12.75">
      <c r="A48" s="44">
        <v>115.25</v>
      </c>
      <c r="B48" s="45">
        <v>40569</v>
      </c>
      <c r="C48" s="56">
        <v>115.25</v>
      </c>
      <c r="D48" s="91">
        <v>40571</v>
      </c>
      <c r="E48" s="70" t="s">
        <v>76</v>
      </c>
      <c r="F48" s="44"/>
      <c r="G48" s="44"/>
      <c r="H48" s="44"/>
      <c r="I48" s="44"/>
      <c r="J48" s="44"/>
      <c r="K48" s="44">
        <v>119</v>
      </c>
      <c r="L48" s="44"/>
      <c r="M48" s="44"/>
      <c r="N48" s="44">
        <v>-3.75</v>
      </c>
      <c r="O48" s="44"/>
      <c r="P48" s="44"/>
      <c r="Q48" s="44"/>
      <c r="R48" s="44"/>
    </row>
    <row r="49" spans="1:18" ht="12.75">
      <c r="A49" s="44">
        <v>119</v>
      </c>
      <c r="B49" s="45">
        <v>40573</v>
      </c>
      <c r="C49" s="56">
        <v>119</v>
      </c>
      <c r="D49" s="91">
        <v>40574</v>
      </c>
      <c r="E49" s="70" t="s">
        <v>78</v>
      </c>
      <c r="F49" s="44"/>
      <c r="G49" s="44"/>
      <c r="H49" s="44"/>
      <c r="I49" s="44"/>
      <c r="J49" s="44"/>
      <c r="K49" s="44">
        <v>119</v>
      </c>
      <c r="L49" s="44"/>
      <c r="M49" s="44"/>
      <c r="N49" s="44"/>
      <c r="O49" s="44"/>
      <c r="P49" s="44"/>
      <c r="Q49" s="44"/>
      <c r="R49" s="44"/>
    </row>
    <row r="50" spans="1:18" ht="12.75">
      <c r="A50" s="44">
        <v>124</v>
      </c>
      <c r="B50" s="45">
        <v>40573</v>
      </c>
      <c r="C50" s="56">
        <v>124</v>
      </c>
      <c r="D50" s="91">
        <v>40574</v>
      </c>
      <c r="E50" s="70" t="s">
        <v>79</v>
      </c>
      <c r="F50" s="44"/>
      <c r="G50" s="44"/>
      <c r="H50" s="44"/>
      <c r="I50" s="44"/>
      <c r="J50" s="44"/>
      <c r="K50" s="44">
        <v>119</v>
      </c>
      <c r="L50" s="44"/>
      <c r="M50" s="44">
        <v>5</v>
      </c>
      <c r="N50" s="44"/>
      <c r="O50" s="44"/>
      <c r="P50" s="44"/>
      <c r="Q50" s="44"/>
      <c r="R50" s="44"/>
    </row>
    <row r="51" spans="1:18" ht="12.75">
      <c r="A51" s="44">
        <v>131</v>
      </c>
      <c r="B51" s="45">
        <v>40573</v>
      </c>
      <c r="C51" s="56">
        <v>131</v>
      </c>
      <c r="D51" s="91">
        <v>40574</v>
      </c>
      <c r="E51" s="70" t="s">
        <v>80</v>
      </c>
      <c r="F51" s="44"/>
      <c r="G51" s="44"/>
      <c r="H51" s="44"/>
      <c r="I51" s="44"/>
      <c r="J51" s="44"/>
      <c r="K51" s="44">
        <v>119</v>
      </c>
      <c r="L51" s="44"/>
      <c r="M51" s="44">
        <v>12</v>
      </c>
      <c r="N51" s="44"/>
      <c r="O51" s="44"/>
      <c r="P51" s="44"/>
      <c r="Q51" s="44"/>
      <c r="R51" s="44"/>
    </row>
    <row r="52" spans="1:18" ht="12.75">
      <c r="A52" s="44">
        <v>357</v>
      </c>
      <c r="B52" s="45">
        <v>40573</v>
      </c>
      <c r="C52" s="56">
        <v>357</v>
      </c>
      <c r="D52" s="91">
        <v>40574</v>
      </c>
      <c r="E52" s="70" t="s">
        <v>81</v>
      </c>
      <c r="F52" s="44"/>
      <c r="G52" s="44"/>
      <c r="H52" s="44"/>
      <c r="I52" s="44"/>
      <c r="J52" s="44"/>
      <c r="K52" s="44">
        <v>357</v>
      </c>
      <c r="L52" s="44"/>
      <c r="M52" s="44"/>
      <c r="N52" s="44"/>
      <c r="O52" s="44"/>
      <c r="P52" s="44"/>
      <c r="Q52" s="44"/>
      <c r="R52" s="44"/>
    </row>
    <row r="53" spans="1:18" ht="12.75">
      <c r="A53" s="44">
        <v>186.8</v>
      </c>
      <c r="B53" s="45">
        <v>40573</v>
      </c>
      <c r="C53" s="206">
        <v>3.61</v>
      </c>
      <c r="D53" s="198">
        <v>40575</v>
      </c>
      <c r="E53" s="70" t="s">
        <v>83</v>
      </c>
      <c r="F53" s="44"/>
      <c r="G53" s="44"/>
      <c r="H53" s="44"/>
      <c r="I53" s="44"/>
      <c r="J53" s="44"/>
      <c r="K53" s="44">
        <v>188</v>
      </c>
      <c r="L53" s="44">
        <v>5</v>
      </c>
      <c r="M53" s="44"/>
      <c r="N53" s="44">
        <v>-6.2</v>
      </c>
      <c r="O53" s="44"/>
      <c r="P53" s="44"/>
      <c r="Q53" s="44"/>
      <c r="R53" s="44"/>
    </row>
    <row r="54" spans="1:18" ht="12.75">
      <c r="A54" s="44">
        <v>-183.19</v>
      </c>
      <c r="B54" s="45">
        <v>40573</v>
      </c>
      <c r="C54" s="206"/>
      <c r="D54" s="198"/>
      <c r="E54" s="44" t="s">
        <v>82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spans="1:18" ht="12.75">
      <c r="A55" s="44">
        <v>119</v>
      </c>
      <c r="B55" s="45">
        <v>40576</v>
      </c>
      <c r="C55" s="56">
        <v>119</v>
      </c>
      <c r="D55" s="91">
        <v>40576</v>
      </c>
      <c r="E55" s="44" t="s">
        <v>87</v>
      </c>
      <c r="F55" s="44"/>
      <c r="G55" s="44"/>
      <c r="H55" s="44"/>
      <c r="I55" s="44"/>
      <c r="J55" s="44"/>
      <c r="K55" s="44">
        <v>119</v>
      </c>
      <c r="L55" s="44"/>
      <c r="M55" s="44"/>
      <c r="N55" s="44"/>
      <c r="O55" s="44"/>
      <c r="P55" s="44"/>
      <c r="Q55" s="44"/>
      <c r="R55" s="44"/>
    </row>
    <row r="56" spans="1:18" ht="12.75">
      <c r="A56" s="56">
        <v>119</v>
      </c>
      <c r="B56" s="45">
        <v>40577</v>
      </c>
      <c r="C56" s="56">
        <v>119</v>
      </c>
      <c r="D56" s="91">
        <v>40577</v>
      </c>
      <c r="E56" s="44" t="s">
        <v>89</v>
      </c>
      <c r="F56" s="44"/>
      <c r="G56" s="44"/>
      <c r="H56" s="44"/>
      <c r="I56" s="44"/>
      <c r="J56" s="44"/>
      <c r="K56" s="56">
        <v>119</v>
      </c>
      <c r="L56" s="44"/>
      <c r="M56" s="44"/>
      <c r="N56" s="44"/>
      <c r="O56" s="44"/>
      <c r="P56" s="44"/>
      <c r="Q56" s="44"/>
      <c r="R56" s="44"/>
    </row>
    <row r="57" spans="1:18" ht="12.75">
      <c r="A57" s="56">
        <v>98</v>
      </c>
      <c r="B57" s="45">
        <v>40577</v>
      </c>
      <c r="C57" s="206">
        <v>39</v>
      </c>
      <c r="D57" s="198">
        <v>40577</v>
      </c>
      <c r="E57" s="44" t="s">
        <v>109</v>
      </c>
      <c r="F57" s="44"/>
      <c r="G57" s="44"/>
      <c r="H57" s="44"/>
      <c r="I57" s="44"/>
      <c r="J57" s="44"/>
      <c r="K57" s="44">
        <v>50</v>
      </c>
      <c r="L57" s="44"/>
      <c r="M57" s="44">
        <v>48</v>
      </c>
      <c r="N57" s="44"/>
      <c r="O57" s="44"/>
      <c r="P57" s="56"/>
      <c r="Q57" s="44"/>
      <c r="R57" s="44"/>
    </row>
    <row r="58" spans="1:18" ht="12.75">
      <c r="A58" s="56">
        <v>-59</v>
      </c>
      <c r="B58" s="45">
        <v>40577</v>
      </c>
      <c r="C58" s="206"/>
      <c r="D58" s="198"/>
      <c r="E58" s="44" t="s">
        <v>110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56"/>
      <c r="Q58" s="44"/>
      <c r="R58" s="44"/>
    </row>
    <row r="59" spans="1:18" ht="12.75">
      <c r="A59" s="56">
        <v>119</v>
      </c>
      <c r="B59" s="45">
        <v>40578</v>
      </c>
      <c r="C59" s="56">
        <v>119</v>
      </c>
      <c r="D59" s="91">
        <v>40578</v>
      </c>
      <c r="E59" s="44" t="s">
        <v>90</v>
      </c>
      <c r="F59" s="44"/>
      <c r="G59" s="44"/>
      <c r="H59" s="44"/>
      <c r="I59" s="44"/>
      <c r="J59" s="44"/>
      <c r="K59" s="56">
        <v>119</v>
      </c>
      <c r="L59" s="44"/>
      <c r="M59" s="44"/>
      <c r="N59" s="44"/>
      <c r="O59" s="44"/>
      <c r="P59" s="44"/>
      <c r="Q59" s="44"/>
      <c r="R59" s="44"/>
    </row>
    <row r="60" spans="1:18" ht="12.75">
      <c r="A60" s="56">
        <v>69</v>
      </c>
      <c r="B60" s="45">
        <v>40578</v>
      </c>
      <c r="C60" s="56">
        <v>69</v>
      </c>
      <c r="D60" s="91">
        <v>40578</v>
      </c>
      <c r="E60" s="44" t="s">
        <v>91</v>
      </c>
      <c r="F60" s="44"/>
      <c r="G60" s="44"/>
      <c r="H60" s="44"/>
      <c r="I60" s="44"/>
      <c r="J60" s="44"/>
      <c r="K60" s="56">
        <v>69</v>
      </c>
      <c r="L60" s="44"/>
      <c r="M60" s="44"/>
      <c r="N60" s="44"/>
      <c r="O60" s="44"/>
      <c r="P60" s="44"/>
      <c r="Q60" s="44"/>
      <c r="R60" s="44"/>
    </row>
    <row r="61" spans="1:18" ht="12.75">
      <c r="A61" s="56">
        <v>343.81</v>
      </c>
      <c r="B61" s="45">
        <v>40577</v>
      </c>
      <c r="C61" s="56">
        <v>343.81</v>
      </c>
      <c r="D61" s="91">
        <v>40578</v>
      </c>
      <c r="E61" s="44" t="s">
        <v>111</v>
      </c>
      <c r="F61" s="44"/>
      <c r="G61" s="44"/>
      <c r="H61" s="44"/>
      <c r="I61" s="44"/>
      <c r="J61" s="44"/>
      <c r="K61" s="56">
        <v>307</v>
      </c>
      <c r="L61" s="44">
        <v>5</v>
      </c>
      <c r="M61" s="44">
        <v>43</v>
      </c>
      <c r="N61" s="44">
        <v>-11.19</v>
      </c>
      <c r="O61" s="44"/>
      <c r="P61" s="56"/>
      <c r="Q61" s="44"/>
      <c r="R61" s="44"/>
    </row>
    <row r="62" spans="1:18" ht="12.75">
      <c r="A62" s="56">
        <v>36</v>
      </c>
      <c r="B62" s="45">
        <v>40581</v>
      </c>
      <c r="C62" s="205">
        <v>5036</v>
      </c>
      <c r="D62" s="198">
        <v>40581</v>
      </c>
      <c r="E62" s="44" t="s">
        <v>116</v>
      </c>
      <c r="F62" s="44"/>
      <c r="G62" s="44"/>
      <c r="H62" s="44"/>
      <c r="I62" s="44"/>
      <c r="J62" s="44"/>
      <c r="K62" s="44"/>
      <c r="L62" s="44"/>
      <c r="M62" s="44">
        <v>36</v>
      </c>
      <c r="N62" s="44"/>
      <c r="O62" s="44"/>
      <c r="P62" s="56"/>
      <c r="Q62" s="44"/>
      <c r="R62" s="44"/>
    </row>
    <row r="63" spans="1:18" ht="12.75">
      <c r="A63" s="56">
        <v>5000</v>
      </c>
      <c r="B63" s="96">
        <v>40579</v>
      </c>
      <c r="C63" s="205"/>
      <c r="D63" s="198"/>
      <c r="E63" s="44" t="s">
        <v>115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56"/>
      <c r="Q63" s="44"/>
      <c r="R63" s="44"/>
    </row>
    <row r="64" spans="1:18" ht="12.75">
      <c r="A64" s="56">
        <v>30</v>
      </c>
      <c r="B64" s="45">
        <v>40581</v>
      </c>
      <c r="C64" s="56">
        <v>30</v>
      </c>
      <c r="D64" s="91">
        <v>40581</v>
      </c>
      <c r="E64" s="44" t="s">
        <v>117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56"/>
      <c r="Q64" s="44"/>
      <c r="R64" s="44"/>
    </row>
    <row r="65" spans="1:18" ht="12.75">
      <c r="A65" s="56">
        <v>171.57</v>
      </c>
      <c r="B65" s="45">
        <v>40577</v>
      </c>
      <c r="C65" s="56">
        <v>171.57</v>
      </c>
      <c r="D65" s="91">
        <v>40581</v>
      </c>
      <c r="E65" s="44" t="s">
        <v>112</v>
      </c>
      <c r="F65" s="44"/>
      <c r="G65" s="44"/>
      <c r="H65" s="44"/>
      <c r="I65" s="44"/>
      <c r="J65" s="44"/>
      <c r="K65" s="44">
        <v>129</v>
      </c>
      <c r="L65" s="44">
        <v>5</v>
      </c>
      <c r="M65" s="44">
        <v>43</v>
      </c>
      <c r="N65" s="44">
        <v>-5.43</v>
      </c>
      <c r="O65" s="44"/>
      <c r="P65" s="56"/>
      <c r="Q65" s="44"/>
      <c r="R65" s="44"/>
    </row>
    <row r="66" spans="1:18" ht="12.75">
      <c r="A66" s="56">
        <v>152.15</v>
      </c>
      <c r="B66" s="45">
        <v>40579</v>
      </c>
      <c r="C66" s="56">
        <v>152.15</v>
      </c>
      <c r="D66" s="91">
        <v>40581</v>
      </c>
      <c r="E66" s="44" t="s">
        <v>113</v>
      </c>
      <c r="F66" s="44"/>
      <c r="G66" s="44"/>
      <c r="H66" s="44"/>
      <c r="I66" s="44"/>
      <c r="J66" s="44"/>
      <c r="K66" s="44">
        <v>129</v>
      </c>
      <c r="L66" s="44">
        <v>5</v>
      </c>
      <c r="M66" s="44">
        <v>23</v>
      </c>
      <c r="N66" s="44">
        <v>-4.85</v>
      </c>
      <c r="O66" s="44"/>
      <c r="P66" s="56"/>
      <c r="Q66" s="44"/>
      <c r="R66" s="44"/>
    </row>
    <row r="67" spans="1:18" ht="12.75">
      <c r="A67" s="56">
        <v>275.16</v>
      </c>
      <c r="B67" s="45">
        <v>40580</v>
      </c>
      <c r="C67" s="56">
        <v>275.16</v>
      </c>
      <c r="D67" s="91">
        <v>40583</v>
      </c>
      <c r="E67" s="44" t="s">
        <v>114</v>
      </c>
      <c r="F67" s="44"/>
      <c r="G67" s="44"/>
      <c r="H67" s="44"/>
      <c r="I67" s="44"/>
      <c r="J67" s="44"/>
      <c r="K67" s="44">
        <v>258</v>
      </c>
      <c r="L67" s="44"/>
      <c r="M67" s="44">
        <v>26</v>
      </c>
      <c r="N67" s="44">
        <v>-8.84</v>
      </c>
      <c r="O67" s="44"/>
      <c r="P67" s="56"/>
      <c r="Q67" s="44"/>
      <c r="R67" s="44"/>
    </row>
    <row r="68" spans="1:18" ht="12.75">
      <c r="A68" s="56">
        <v>149</v>
      </c>
      <c r="B68" s="45">
        <v>40584</v>
      </c>
      <c r="C68" s="56">
        <v>149</v>
      </c>
      <c r="D68" s="91">
        <v>40584</v>
      </c>
      <c r="E68" s="44" t="s">
        <v>118</v>
      </c>
      <c r="F68" s="44"/>
      <c r="G68" s="44"/>
      <c r="H68" s="44"/>
      <c r="I68" s="44"/>
      <c r="J68" s="44"/>
      <c r="K68" s="44">
        <v>129</v>
      </c>
      <c r="L68" s="44"/>
      <c r="M68" s="44">
        <v>20</v>
      </c>
      <c r="N68" s="44"/>
      <c r="O68" s="44"/>
      <c r="P68" s="56"/>
      <c r="Q68" s="44"/>
      <c r="R68" s="44"/>
    </row>
    <row r="69" spans="1:18" ht="12.75">
      <c r="A69" s="56">
        <v>19.12</v>
      </c>
      <c r="B69" s="45">
        <v>40587</v>
      </c>
      <c r="C69" s="56">
        <v>19.12</v>
      </c>
      <c r="D69" s="91">
        <v>40588</v>
      </c>
      <c r="E69" s="44" t="s">
        <v>119</v>
      </c>
      <c r="F69" s="44"/>
      <c r="G69" s="44"/>
      <c r="H69" s="44"/>
      <c r="I69" s="44"/>
      <c r="J69" s="44"/>
      <c r="K69" s="44">
        <v>20</v>
      </c>
      <c r="L69" s="44"/>
      <c r="M69" s="44"/>
      <c r="N69" s="44">
        <v>-0.88</v>
      </c>
      <c r="O69" s="44"/>
      <c r="P69" s="56"/>
      <c r="Q69" s="44"/>
      <c r="R69" s="44"/>
    </row>
    <row r="70" spans="1:18" ht="12.75">
      <c r="A70" s="56">
        <v>71.55</v>
      </c>
      <c r="B70" s="45">
        <v>40587</v>
      </c>
      <c r="C70" s="56">
        <v>71.55</v>
      </c>
      <c r="D70" s="91">
        <v>40589</v>
      </c>
      <c r="E70" s="44" t="s">
        <v>120</v>
      </c>
      <c r="F70" s="44"/>
      <c r="G70" s="44"/>
      <c r="H70" s="44"/>
      <c r="I70" s="44"/>
      <c r="J70" s="44"/>
      <c r="K70" s="44">
        <v>74</v>
      </c>
      <c r="L70" s="44"/>
      <c r="M70" s="44"/>
      <c r="N70" s="44">
        <v>-2.45</v>
      </c>
      <c r="O70" s="44"/>
      <c r="P70" s="56"/>
      <c r="Q70" s="44"/>
      <c r="R70" s="44"/>
    </row>
    <row r="71" spans="1:18" ht="12.75">
      <c r="A71" s="56">
        <v>250.22</v>
      </c>
      <c r="B71" s="45">
        <v>40591</v>
      </c>
      <c r="C71" s="56">
        <v>250.22</v>
      </c>
      <c r="D71" s="91">
        <v>40591</v>
      </c>
      <c r="E71" s="44" t="s">
        <v>122</v>
      </c>
      <c r="F71" s="44"/>
      <c r="G71" s="44"/>
      <c r="H71" s="44"/>
      <c r="I71" s="44"/>
      <c r="J71" s="44"/>
      <c r="K71" s="44">
        <v>258</v>
      </c>
      <c r="L71" s="44"/>
      <c r="M71" s="44"/>
      <c r="N71" s="44">
        <v>-7.78</v>
      </c>
      <c r="O71" s="44"/>
      <c r="P71" s="56"/>
      <c r="Q71" s="44"/>
      <c r="R71" s="44"/>
    </row>
    <row r="72" spans="1:18" ht="13.5" thickBot="1">
      <c r="A72" s="44">
        <v>19.12</v>
      </c>
      <c r="B72" s="45">
        <v>40591</v>
      </c>
      <c r="C72" s="46">
        <v>19.12</v>
      </c>
      <c r="D72" s="47">
        <v>40591</v>
      </c>
      <c r="E72" s="64" t="s">
        <v>121</v>
      </c>
      <c r="F72" s="44"/>
      <c r="G72" s="44"/>
      <c r="H72" s="44"/>
      <c r="I72" s="44"/>
      <c r="J72" s="44"/>
      <c r="K72" s="44">
        <v>20</v>
      </c>
      <c r="L72" s="44"/>
      <c r="M72" s="44"/>
      <c r="N72" s="44">
        <v>-0.88</v>
      </c>
      <c r="O72" s="44"/>
      <c r="P72" s="44"/>
      <c r="Q72" s="44"/>
      <c r="R72" s="44"/>
    </row>
    <row r="73" spans="1:18" ht="12.75">
      <c r="A73" s="56">
        <v>129.81</v>
      </c>
      <c r="B73" s="45">
        <v>40591</v>
      </c>
      <c r="C73" s="56">
        <v>129.81</v>
      </c>
      <c r="D73" s="91">
        <v>40592</v>
      </c>
      <c r="E73" s="70" t="s">
        <v>123</v>
      </c>
      <c r="F73" s="44"/>
      <c r="G73" s="44"/>
      <c r="H73" s="44"/>
      <c r="I73" s="44"/>
      <c r="J73" s="44"/>
      <c r="K73" s="44">
        <v>129</v>
      </c>
      <c r="L73" s="44"/>
      <c r="M73" s="44">
        <v>5</v>
      </c>
      <c r="N73" s="44">
        <v>-4.19</v>
      </c>
      <c r="O73" s="44"/>
      <c r="P73" s="56"/>
      <c r="Q73" s="44"/>
      <c r="R73" s="44"/>
    </row>
    <row r="74" spans="1:18" ht="12.75">
      <c r="A74" s="56">
        <v>1607</v>
      </c>
      <c r="B74" s="45">
        <v>40593</v>
      </c>
      <c r="C74" s="56">
        <v>1607</v>
      </c>
      <c r="D74" s="91">
        <v>40596</v>
      </c>
      <c r="E74" s="70" t="s">
        <v>127</v>
      </c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56">
        <v>1607</v>
      </c>
      <c r="Q74" s="44"/>
      <c r="R74" s="44"/>
    </row>
    <row r="75" spans="1:18" ht="12.75">
      <c r="A75" s="56">
        <v>876</v>
      </c>
      <c r="B75" s="45">
        <v>40595</v>
      </c>
      <c r="C75" s="56">
        <v>876</v>
      </c>
      <c r="D75" s="91">
        <v>40596</v>
      </c>
      <c r="E75" s="70" t="s">
        <v>117</v>
      </c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</row>
    <row r="76" spans="1:18" ht="12.75">
      <c r="A76" s="56">
        <v>712</v>
      </c>
      <c r="B76" s="45">
        <v>40595</v>
      </c>
      <c r="C76" s="56">
        <v>712</v>
      </c>
      <c r="D76" s="91">
        <v>40596</v>
      </c>
      <c r="E76" s="44" t="s">
        <v>131</v>
      </c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56">
        <v>712</v>
      </c>
      <c r="Q76" s="44"/>
      <c r="R76" s="44"/>
    </row>
    <row r="77" spans="1:18" ht="12.75">
      <c r="A77" s="56">
        <v>589</v>
      </c>
      <c r="B77" s="45">
        <v>40595</v>
      </c>
      <c r="C77" s="56">
        <v>589</v>
      </c>
      <c r="D77" s="91">
        <v>40596</v>
      </c>
      <c r="E77" s="44" t="s">
        <v>117</v>
      </c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</row>
    <row r="78" spans="1:18" ht="12.75">
      <c r="A78" s="56">
        <v>246</v>
      </c>
      <c r="B78" s="45">
        <v>40595</v>
      </c>
      <c r="C78" s="56">
        <v>246</v>
      </c>
      <c r="D78" s="91">
        <v>40596</v>
      </c>
      <c r="E78" s="44" t="s">
        <v>128</v>
      </c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56">
        <v>246</v>
      </c>
      <c r="Q78" s="44"/>
      <c r="R78" s="44"/>
    </row>
    <row r="79" spans="1:18" ht="12.75">
      <c r="A79" s="56">
        <v>38</v>
      </c>
      <c r="B79" s="45">
        <v>40595</v>
      </c>
      <c r="C79" s="56">
        <v>38</v>
      </c>
      <c r="D79" s="91">
        <v>40596</v>
      </c>
      <c r="E79" s="44" t="s">
        <v>117</v>
      </c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</row>
    <row r="80" spans="1:18" ht="12.75">
      <c r="A80" s="56">
        <v>0.18</v>
      </c>
      <c r="B80" s="97">
        <v>40595</v>
      </c>
      <c r="C80" s="56">
        <v>0.18</v>
      </c>
      <c r="D80" s="91">
        <v>40596</v>
      </c>
      <c r="E80" s="44" t="s">
        <v>117</v>
      </c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</row>
    <row r="81" spans="1:18" ht="12.75">
      <c r="A81" s="56">
        <v>405.64</v>
      </c>
      <c r="B81" s="45">
        <v>40591</v>
      </c>
      <c r="C81" s="56">
        <v>405.64</v>
      </c>
      <c r="D81" s="91">
        <v>40596</v>
      </c>
      <c r="E81" s="44" t="s">
        <v>124</v>
      </c>
      <c r="F81" s="44"/>
      <c r="G81" s="44"/>
      <c r="H81" s="44"/>
      <c r="I81" s="44"/>
      <c r="J81" s="44"/>
      <c r="K81" s="44">
        <v>406</v>
      </c>
      <c r="L81" s="44"/>
      <c r="M81" s="44">
        <v>13</v>
      </c>
      <c r="N81" s="44">
        <v>-13.36</v>
      </c>
      <c r="O81" s="44"/>
      <c r="P81" s="56"/>
      <c r="Q81" s="44"/>
      <c r="R81" s="44"/>
    </row>
    <row r="82" spans="1:18" ht="13.5" thickBot="1">
      <c r="A82" s="44">
        <v>129.81</v>
      </c>
      <c r="B82" s="45">
        <v>40592</v>
      </c>
      <c r="C82" s="46">
        <v>129.81</v>
      </c>
      <c r="D82" s="47">
        <v>40596</v>
      </c>
      <c r="E82" s="64" t="s">
        <v>126</v>
      </c>
      <c r="F82" s="44"/>
      <c r="G82" s="44"/>
      <c r="H82" s="44"/>
      <c r="I82" s="44"/>
      <c r="J82" s="44"/>
      <c r="K82" s="44">
        <v>129</v>
      </c>
      <c r="L82" s="44">
        <v>5</v>
      </c>
      <c r="M82" s="44"/>
      <c r="N82" s="44">
        <v>-4.19</v>
      </c>
      <c r="O82" s="44"/>
      <c r="P82" s="44"/>
      <c r="Q82" s="44"/>
      <c r="R82" s="44"/>
    </row>
    <row r="83" spans="1:18" ht="12.75">
      <c r="A83" s="56">
        <v>48</v>
      </c>
      <c r="B83" s="45">
        <v>40623</v>
      </c>
      <c r="C83" s="56">
        <v>48</v>
      </c>
      <c r="D83" s="91">
        <v>40623</v>
      </c>
      <c r="E83" s="44" t="s">
        <v>99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</row>
    <row r="84" spans="1:18" ht="12.75">
      <c r="A84" s="56">
        <v>3000</v>
      </c>
      <c r="B84" s="45">
        <v>40637</v>
      </c>
      <c r="C84" s="56">
        <v>3000</v>
      </c>
      <c r="D84" s="91">
        <v>40637</v>
      </c>
      <c r="E84" s="44" t="s">
        <v>665</v>
      </c>
      <c r="F84" s="44"/>
      <c r="G84" s="44"/>
      <c r="H84" s="44"/>
      <c r="I84" s="44"/>
      <c r="J84" s="44"/>
      <c r="K84" s="44"/>
      <c r="L84" s="44"/>
      <c r="M84" s="44"/>
      <c r="N84" s="44"/>
      <c r="O84" s="56">
        <v>3000</v>
      </c>
      <c r="P84" s="44"/>
      <c r="Q84" s="44"/>
      <c r="R84" s="44"/>
    </row>
    <row r="85" spans="1:18" ht="12.75">
      <c r="A85" s="56">
        <v>12</v>
      </c>
      <c r="B85" s="45">
        <v>40648</v>
      </c>
      <c r="C85" s="56">
        <v>12</v>
      </c>
      <c r="D85" s="91">
        <v>40648</v>
      </c>
      <c r="E85" s="44" t="s">
        <v>102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</row>
    <row r="86" spans="1:18" ht="13.5" thickBot="1">
      <c r="A86" s="44">
        <v>11.35</v>
      </c>
      <c r="B86" s="45">
        <v>40648</v>
      </c>
      <c r="C86" s="46">
        <v>11.35</v>
      </c>
      <c r="D86" s="47">
        <v>40648</v>
      </c>
      <c r="E86" s="64" t="s">
        <v>138</v>
      </c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</row>
    <row r="87" spans="1:18" ht="12.75">
      <c r="A87" s="56">
        <v>6</v>
      </c>
      <c r="B87" s="45">
        <v>40653</v>
      </c>
      <c r="C87" s="56">
        <v>6</v>
      </c>
      <c r="D87" s="91">
        <v>40653</v>
      </c>
      <c r="E87" s="70" t="s">
        <v>103</v>
      </c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</row>
    <row r="88" spans="1:18" ht="12.75">
      <c r="A88" s="56">
        <v>28.83</v>
      </c>
      <c r="B88" s="45">
        <v>40661</v>
      </c>
      <c r="C88" s="56">
        <v>28.83</v>
      </c>
      <c r="D88" s="91">
        <v>40661</v>
      </c>
      <c r="E88" s="44" t="s">
        <v>139</v>
      </c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1:15" ht="12.75">
      <c r="A89" s="22">
        <v>72</v>
      </c>
      <c r="B89" s="24">
        <v>40668</v>
      </c>
      <c r="C89" s="22">
        <v>72</v>
      </c>
      <c r="D89" s="23">
        <v>40668</v>
      </c>
      <c r="E89" s="58" t="s">
        <v>182</v>
      </c>
      <c r="F89" s="21" t="s">
        <v>186</v>
      </c>
      <c r="G89" s="21" t="s">
        <v>14</v>
      </c>
      <c r="H89" s="21" t="s">
        <v>13</v>
      </c>
      <c r="I89" s="21" t="s">
        <v>444</v>
      </c>
      <c r="J89" s="21"/>
      <c r="K89" s="15"/>
      <c r="L89" s="15"/>
      <c r="M89" s="15"/>
      <c r="N89" s="15"/>
      <c r="O89" s="15"/>
    </row>
    <row r="90" spans="1:15" ht="12.75">
      <c r="A90" s="22">
        <v>2</v>
      </c>
      <c r="B90" s="24">
        <v>40670</v>
      </c>
      <c r="C90" s="22">
        <v>2</v>
      </c>
      <c r="D90" s="23">
        <v>40674</v>
      </c>
      <c r="E90" s="58" t="s">
        <v>370</v>
      </c>
      <c r="F90" s="21" t="s">
        <v>185</v>
      </c>
      <c r="G90" s="21" t="s">
        <v>93</v>
      </c>
      <c r="H90" s="21" t="s">
        <v>94</v>
      </c>
      <c r="I90" s="21" t="s">
        <v>27</v>
      </c>
      <c r="J90" s="21"/>
      <c r="K90" s="15"/>
      <c r="L90" s="15"/>
      <c r="M90" s="15"/>
      <c r="N90" s="15"/>
      <c r="O90" s="15"/>
    </row>
    <row r="91" spans="1:15" ht="12.75">
      <c r="A91" s="21">
        <v>24</v>
      </c>
      <c r="B91" s="24">
        <v>40674</v>
      </c>
      <c r="C91" s="193">
        <v>48</v>
      </c>
      <c r="D91" s="185">
        <v>40674</v>
      </c>
      <c r="E91" s="79" t="s">
        <v>163</v>
      </c>
      <c r="F91" s="21" t="s">
        <v>186</v>
      </c>
      <c r="G91" s="21" t="s">
        <v>14</v>
      </c>
      <c r="H91" s="21" t="s">
        <v>13</v>
      </c>
      <c r="I91" s="21" t="s">
        <v>444</v>
      </c>
      <c r="J91" s="21"/>
      <c r="K91" s="15"/>
      <c r="L91" s="15"/>
      <c r="M91" s="15"/>
      <c r="N91" s="15"/>
      <c r="O91" s="15"/>
    </row>
    <row r="92" spans="1:15" ht="13.5" thickBot="1">
      <c r="A92" s="21">
        <v>24</v>
      </c>
      <c r="B92" s="24">
        <v>40674</v>
      </c>
      <c r="C92" s="209"/>
      <c r="D92" s="199"/>
      <c r="E92" s="78" t="s">
        <v>164</v>
      </c>
      <c r="F92" s="21" t="s">
        <v>186</v>
      </c>
      <c r="G92" s="21" t="s">
        <v>14</v>
      </c>
      <c r="H92" s="21" t="s">
        <v>13</v>
      </c>
      <c r="I92" s="21" t="s">
        <v>444</v>
      </c>
      <c r="J92" s="21"/>
      <c r="K92" s="15"/>
      <c r="L92" s="15"/>
      <c r="M92" s="15"/>
      <c r="N92" s="15"/>
      <c r="O92" s="15"/>
    </row>
    <row r="93" spans="1:10" ht="12.75">
      <c r="A93" s="21">
        <v>24</v>
      </c>
      <c r="B93" s="24">
        <v>40684</v>
      </c>
      <c r="C93" s="22">
        <v>24</v>
      </c>
      <c r="D93" s="23">
        <v>40686</v>
      </c>
      <c r="E93" s="58" t="s">
        <v>165</v>
      </c>
      <c r="F93" s="21" t="s">
        <v>186</v>
      </c>
      <c r="G93" s="21" t="s">
        <v>14</v>
      </c>
      <c r="H93" s="21" t="s">
        <v>13</v>
      </c>
      <c r="I93" s="21" t="s">
        <v>444</v>
      </c>
      <c r="J93" s="21"/>
    </row>
    <row r="94" spans="1:10" ht="12.75">
      <c r="A94" s="21">
        <v>24</v>
      </c>
      <c r="B94" s="24">
        <v>40684</v>
      </c>
      <c r="C94" s="186">
        <v>23</v>
      </c>
      <c r="D94" s="190">
        <v>40686</v>
      </c>
      <c r="E94" s="58" t="s">
        <v>139</v>
      </c>
      <c r="F94" s="21" t="s">
        <v>186</v>
      </c>
      <c r="G94" s="21" t="s">
        <v>14</v>
      </c>
      <c r="H94" s="21" t="s">
        <v>13</v>
      </c>
      <c r="I94" s="21" t="s">
        <v>444</v>
      </c>
      <c r="J94" s="21"/>
    </row>
    <row r="95" spans="1:10" ht="12.75">
      <c r="A95" s="22">
        <v>-1</v>
      </c>
      <c r="B95" s="24">
        <v>40684</v>
      </c>
      <c r="C95" s="186"/>
      <c r="D95" s="190"/>
      <c r="E95" s="58" t="s">
        <v>176</v>
      </c>
      <c r="F95" s="21" t="s">
        <v>24</v>
      </c>
      <c r="G95" s="21" t="s">
        <v>14</v>
      </c>
      <c r="H95" s="21" t="s">
        <v>13</v>
      </c>
      <c r="I95" s="21" t="s">
        <v>444</v>
      </c>
      <c r="J95" s="21"/>
    </row>
    <row r="96" spans="1:10" ht="13.5" thickBot="1">
      <c r="A96" s="21">
        <v>12</v>
      </c>
      <c r="B96" s="24">
        <v>40694</v>
      </c>
      <c r="C96" s="28">
        <v>12</v>
      </c>
      <c r="D96" s="29">
        <v>40694</v>
      </c>
      <c r="E96" s="25" t="s">
        <v>166</v>
      </c>
      <c r="F96" s="21" t="s">
        <v>186</v>
      </c>
      <c r="G96" s="21" t="s">
        <v>14</v>
      </c>
      <c r="H96" s="21" t="s">
        <v>13</v>
      </c>
      <c r="I96" s="21" t="s">
        <v>444</v>
      </c>
      <c r="J96" s="21"/>
    </row>
    <row r="97" spans="1:10" ht="12.75">
      <c r="A97" s="21">
        <v>12</v>
      </c>
      <c r="B97" s="24">
        <v>40713</v>
      </c>
      <c r="C97" s="22">
        <v>12</v>
      </c>
      <c r="D97" s="23">
        <v>40714</v>
      </c>
      <c r="E97" s="58" t="s">
        <v>167</v>
      </c>
      <c r="F97" s="21" t="s">
        <v>186</v>
      </c>
      <c r="G97" s="21" t="s">
        <v>14</v>
      </c>
      <c r="H97" s="21" t="s">
        <v>13</v>
      </c>
      <c r="I97" s="21" t="s">
        <v>444</v>
      </c>
      <c r="J97" s="21"/>
    </row>
    <row r="98" spans="1:10" ht="13.5" thickBot="1">
      <c r="A98" s="21">
        <v>12</v>
      </c>
      <c r="B98" s="24">
        <v>40739</v>
      </c>
      <c r="C98" s="28">
        <v>12</v>
      </c>
      <c r="D98" s="29">
        <v>40739</v>
      </c>
      <c r="E98" s="25" t="s">
        <v>168</v>
      </c>
      <c r="F98" s="21" t="s">
        <v>186</v>
      </c>
      <c r="G98" s="21" t="s">
        <v>14</v>
      </c>
      <c r="H98" s="21" t="s">
        <v>13</v>
      </c>
      <c r="I98" s="21" t="s">
        <v>444</v>
      </c>
      <c r="J98" s="21"/>
    </row>
    <row r="99" spans="1:10" ht="14.25" thickBot="1">
      <c r="A99" s="21"/>
      <c r="B99" s="24"/>
      <c r="C99" s="78" t="s">
        <v>157</v>
      </c>
      <c r="D99" s="31"/>
      <c r="E99" s="32"/>
      <c r="F99" s="21"/>
      <c r="G99" s="98"/>
      <c r="H99" s="21"/>
      <c r="I99" s="21"/>
      <c r="J99" s="21"/>
    </row>
    <row r="100" spans="1:10" ht="12.75">
      <c r="A100" s="21">
        <v>24</v>
      </c>
      <c r="B100" s="24">
        <v>40777</v>
      </c>
      <c r="C100" s="197">
        <v>23</v>
      </c>
      <c r="D100" s="204">
        <v>40777</v>
      </c>
      <c r="E100" s="58" t="s">
        <v>169</v>
      </c>
      <c r="F100" s="21" t="s">
        <v>186</v>
      </c>
      <c r="G100" s="21" t="s">
        <v>14</v>
      </c>
      <c r="H100" s="21" t="s">
        <v>13</v>
      </c>
      <c r="I100" s="21" t="s">
        <v>444</v>
      </c>
      <c r="J100" s="21"/>
    </row>
    <row r="101" spans="1:10" ht="12.75">
      <c r="A101" s="21">
        <v>-1</v>
      </c>
      <c r="B101" s="24">
        <v>40777</v>
      </c>
      <c r="C101" s="186"/>
      <c r="D101" s="190"/>
      <c r="E101" s="58" t="s">
        <v>178</v>
      </c>
      <c r="F101" s="21" t="s">
        <v>24</v>
      </c>
      <c r="G101" s="21" t="s">
        <v>14</v>
      </c>
      <c r="H101" s="21" t="s">
        <v>13</v>
      </c>
      <c r="I101" s="21" t="s">
        <v>444</v>
      </c>
      <c r="J101" s="21"/>
    </row>
    <row r="102" spans="1:10" ht="12.75">
      <c r="A102" s="22">
        <v>0.49</v>
      </c>
      <c r="B102" s="24"/>
      <c r="C102" s="22">
        <v>0.49</v>
      </c>
      <c r="D102" s="23">
        <v>40786</v>
      </c>
      <c r="E102" s="21" t="s">
        <v>159</v>
      </c>
      <c r="F102" s="21" t="s">
        <v>33</v>
      </c>
      <c r="G102" s="98"/>
      <c r="H102" s="21"/>
      <c r="I102" s="21"/>
      <c r="J102" s="21"/>
    </row>
    <row r="103" spans="1:10" ht="12.75">
      <c r="A103" s="22">
        <v>0.2</v>
      </c>
      <c r="B103" s="24"/>
      <c r="C103" s="22">
        <v>0.2</v>
      </c>
      <c r="D103" s="23">
        <v>40786</v>
      </c>
      <c r="E103" s="21" t="s">
        <v>159</v>
      </c>
      <c r="F103" s="21" t="s">
        <v>33</v>
      </c>
      <c r="G103" s="98"/>
      <c r="H103" s="21"/>
      <c r="I103" s="21"/>
      <c r="J103" s="21"/>
    </row>
    <row r="104" spans="1:10" ht="12.75">
      <c r="A104" s="21">
        <v>60</v>
      </c>
      <c r="B104" s="24">
        <v>40785</v>
      </c>
      <c r="C104" s="186">
        <v>57.96</v>
      </c>
      <c r="D104" s="190">
        <v>40787</v>
      </c>
      <c r="E104" s="58" t="s">
        <v>170</v>
      </c>
      <c r="F104" s="21" t="s">
        <v>186</v>
      </c>
      <c r="G104" s="21" t="s">
        <v>14</v>
      </c>
      <c r="H104" s="21" t="s">
        <v>13</v>
      </c>
      <c r="I104" s="21" t="s">
        <v>444</v>
      </c>
      <c r="J104" s="21"/>
    </row>
    <row r="105" spans="1:10" ht="12.75">
      <c r="A105" s="21">
        <v>-2.04</v>
      </c>
      <c r="B105" s="24">
        <v>40785</v>
      </c>
      <c r="C105" s="186"/>
      <c r="D105" s="190"/>
      <c r="E105" s="58" t="s">
        <v>179</v>
      </c>
      <c r="F105" s="21" t="s">
        <v>24</v>
      </c>
      <c r="G105" s="21" t="s">
        <v>14</v>
      </c>
      <c r="H105" s="21" t="s">
        <v>13</v>
      </c>
      <c r="I105" s="21" t="s">
        <v>444</v>
      </c>
      <c r="J105" s="21"/>
    </row>
    <row r="106" spans="1:10" ht="12.75">
      <c r="A106" s="21">
        <v>12</v>
      </c>
      <c r="B106" s="24">
        <v>40792</v>
      </c>
      <c r="C106" s="22">
        <v>12</v>
      </c>
      <c r="D106" s="23">
        <v>40792</v>
      </c>
      <c r="E106" s="58" t="s">
        <v>171</v>
      </c>
      <c r="F106" s="21" t="s">
        <v>186</v>
      </c>
      <c r="G106" s="21" t="s">
        <v>14</v>
      </c>
      <c r="H106" s="21" t="s">
        <v>13</v>
      </c>
      <c r="I106" s="21" t="s">
        <v>444</v>
      </c>
      <c r="J106" s="21"/>
    </row>
    <row r="107" spans="1:10" ht="12.75">
      <c r="A107" s="21">
        <v>6</v>
      </c>
      <c r="B107" s="24">
        <v>40798</v>
      </c>
      <c r="C107" s="22">
        <v>6</v>
      </c>
      <c r="D107" s="23">
        <v>40798</v>
      </c>
      <c r="E107" s="58" t="s">
        <v>103</v>
      </c>
      <c r="F107" s="21" t="s">
        <v>186</v>
      </c>
      <c r="G107" s="21" t="s">
        <v>14</v>
      </c>
      <c r="H107" s="21" t="s">
        <v>13</v>
      </c>
      <c r="I107" s="21" t="s">
        <v>444</v>
      </c>
      <c r="J107" s="21"/>
    </row>
    <row r="108" spans="1:10" ht="12.75">
      <c r="A108" s="21">
        <v>18</v>
      </c>
      <c r="B108" s="24">
        <v>40803</v>
      </c>
      <c r="C108" s="22">
        <v>18</v>
      </c>
      <c r="D108" s="23">
        <v>40805</v>
      </c>
      <c r="E108" s="21" t="s">
        <v>172</v>
      </c>
      <c r="F108" s="21" t="s">
        <v>186</v>
      </c>
      <c r="G108" s="21" t="s">
        <v>14</v>
      </c>
      <c r="H108" s="21" t="s">
        <v>13</v>
      </c>
      <c r="I108" s="21" t="s">
        <v>444</v>
      </c>
      <c r="J108" s="21"/>
    </row>
    <row r="109" spans="1:10" ht="13.5" thickBot="1">
      <c r="A109" s="21">
        <v>6</v>
      </c>
      <c r="B109" s="24">
        <v>40805</v>
      </c>
      <c r="C109" s="28">
        <v>6</v>
      </c>
      <c r="D109" s="29">
        <v>40805</v>
      </c>
      <c r="E109" s="78" t="s">
        <v>173</v>
      </c>
      <c r="F109" s="21" t="s">
        <v>186</v>
      </c>
      <c r="G109" s="21" t="s">
        <v>14</v>
      </c>
      <c r="H109" s="21" t="s">
        <v>13</v>
      </c>
      <c r="I109" s="21" t="s">
        <v>444</v>
      </c>
      <c r="J109" s="21"/>
    </row>
    <row r="110" spans="1:10" ht="12.75">
      <c r="A110" s="21">
        <v>99</v>
      </c>
      <c r="B110" s="24">
        <v>40820</v>
      </c>
      <c r="C110" s="197">
        <v>122</v>
      </c>
      <c r="D110" s="204">
        <v>40820</v>
      </c>
      <c r="E110" s="200" t="s">
        <v>192</v>
      </c>
      <c r="F110" s="21" t="s">
        <v>186</v>
      </c>
      <c r="G110" s="21" t="s">
        <v>27</v>
      </c>
      <c r="H110" s="21" t="s">
        <v>193</v>
      </c>
      <c r="I110" s="21" t="s">
        <v>239</v>
      </c>
      <c r="J110" s="21" t="s">
        <v>242</v>
      </c>
    </row>
    <row r="111" spans="1:10" ht="12.75">
      <c r="A111" s="21">
        <v>5</v>
      </c>
      <c r="B111" s="24">
        <v>40820</v>
      </c>
      <c r="C111" s="186"/>
      <c r="D111" s="190"/>
      <c r="E111" s="201"/>
      <c r="F111" s="21" t="s">
        <v>186</v>
      </c>
      <c r="G111" s="21" t="s">
        <v>27</v>
      </c>
      <c r="H111" s="21" t="s">
        <v>193</v>
      </c>
      <c r="I111" s="21" t="s">
        <v>40</v>
      </c>
      <c r="J111" s="21" t="s">
        <v>197</v>
      </c>
    </row>
    <row r="112" spans="1:10" ht="12.75">
      <c r="A112" s="21">
        <v>8</v>
      </c>
      <c r="B112" s="24">
        <v>40820</v>
      </c>
      <c r="C112" s="186"/>
      <c r="D112" s="190"/>
      <c r="E112" s="201"/>
      <c r="F112" s="21" t="s">
        <v>186</v>
      </c>
      <c r="G112" s="21" t="s">
        <v>27</v>
      </c>
      <c r="H112" s="21" t="s">
        <v>193</v>
      </c>
      <c r="I112" s="21" t="s">
        <v>40</v>
      </c>
      <c r="J112" s="21" t="s">
        <v>196</v>
      </c>
    </row>
    <row r="113" spans="1:10" ht="12.75">
      <c r="A113" s="21">
        <v>10</v>
      </c>
      <c r="B113" s="24">
        <v>40820</v>
      </c>
      <c r="C113" s="186"/>
      <c r="D113" s="190"/>
      <c r="E113" s="201"/>
      <c r="F113" s="21" t="s">
        <v>186</v>
      </c>
      <c r="G113" s="21" t="s">
        <v>27</v>
      </c>
      <c r="H113" s="21" t="s">
        <v>193</v>
      </c>
      <c r="I113" s="21" t="s">
        <v>40</v>
      </c>
      <c r="J113" s="21" t="s">
        <v>250</v>
      </c>
    </row>
    <row r="114" spans="1:10" ht="12.75">
      <c r="A114" s="21">
        <v>99</v>
      </c>
      <c r="B114" s="24">
        <v>40820</v>
      </c>
      <c r="C114" s="193">
        <v>107</v>
      </c>
      <c r="D114" s="185">
        <v>40835</v>
      </c>
      <c r="E114" s="202" t="s">
        <v>344</v>
      </c>
      <c r="F114" s="21" t="s">
        <v>186</v>
      </c>
      <c r="G114" s="21" t="s">
        <v>27</v>
      </c>
      <c r="H114" s="21" t="s">
        <v>193</v>
      </c>
      <c r="I114" s="21" t="s">
        <v>239</v>
      </c>
      <c r="J114" s="21" t="s">
        <v>242</v>
      </c>
    </row>
    <row r="115" spans="1:10" ht="13.5" thickBot="1">
      <c r="A115" s="21">
        <v>8</v>
      </c>
      <c r="B115" s="24">
        <v>40835</v>
      </c>
      <c r="C115" s="209"/>
      <c r="D115" s="199"/>
      <c r="E115" s="203"/>
      <c r="F115" s="21" t="s">
        <v>186</v>
      </c>
      <c r="G115" s="21" t="s">
        <v>27</v>
      </c>
      <c r="H115" s="21" t="s">
        <v>193</v>
      </c>
      <c r="I115" s="21" t="s">
        <v>40</v>
      </c>
      <c r="J115" s="21" t="s">
        <v>196</v>
      </c>
    </row>
    <row r="116" spans="1:10" ht="12.75">
      <c r="A116" s="21">
        <v>139</v>
      </c>
      <c r="B116" s="24">
        <v>40849</v>
      </c>
      <c r="C116" s="22">
        <v>139</v>
      </c>
      <c r="D116" s="23">
        <v>40849</v>
      </c>
      <c r="E116" s="59" t="s">
        <v>194</v>
      </c>
      <c r="F116" s="50" t="s">
        <v>185</v>
      </c>
      <c r="G116" s="21" t="s">
        <v>362</v>
      </c>
      <c r="H116" s="50" t="s">
        <v>391</v>
      </c>
      <c r="I116" s="50" t="s">
        <v>27</v>
      </c>
      <c r="J116" s="21"/>
    </row>
    <row r="117" spans="1:10" ht="13.5" thickBot="1">
      <c r="A117" s="21">
        <v>198</v>
      </c>
      <c r="B117" s="24">
        <v>40854</v>
      </c>
      <c r="C117" s="28">
        <v>198</v>
      </c>
      <c r="D117" s="29">
        <v>40854</v>
      </c>
      <c r="E117" s="78" t="s">
        <v>194</v>
      </c>
      <c r="F117" s="50" t="s">
        <v>185</v>
      </c>
      <c r="G117" s="21" t="s">
        <v>362</v>
      </c>
      <c r="H117" s="50" t="s">
        <v>391</v>
      </c>
      <c r="I117" s="50" t="s">
        <v>27</v>
      </c>
      <c r="J117" s="21"/>
    </row>
    <row r="118" spans="1:10" ht="12.75">
      <c r="A118" s="21">
        <v>198</v>
      </c>
      <c r="B118" s="24">
        <v>40866</v>
      </c>
      <c r="C118" s="99">
        <v>198</v>
      </c>
      <c r="D118" s="100">
        <v>40868</v>
      </c>
      <c r="E118" s="79" t="s">
        <v>343</v>
      </c>
      <c r="F118" s="21" t="s">
        <v>186</v>
      </c>
      <c r="G118" s="21" t="s">
        <v>27</v>
      </c>
      <c r="H118" s="21" t="s">
        <v>193</v>
      </c>
      <c r="I118" s="21" t="s">
        <v>239</v>
      </c>
      <c r="J118" s="21" t="s">
        <v>242</v>
      </c>
    </row>
    <row r="119" spans="1:10" ht="12.75">
      <c r="A119" s="21">
        <v>24</v>
      </c>
      <c r="B119" s="24">
        <v>40877</v>
      </c>
      <c r="C119" s="21">
        <v>24</v>
      </c>
      <c r="D119" s="24">
        <v>40877</v>
      </c>
      <c r="E119" s="79" t="s">
        <v>345</v>
      </c>
      <c r="F119" s="50" t="s">
        <v>185</v>
      </c>
      <c r="G119" s="21" t="s">
        <v>362</v>
      </c>
      <c r="H119" s="50" t="s">
        <v>391</v>
      </c>
      <c r="I119" s="50" t="s">
        <v>27</v>
      </c>
      <c r="J119" s="50"/>
    </row>
    <row r="120" spans="1:10" ht="12.75">
      <c r="A120" s="21">
        <v>198</v>
      </c>
      <c r="B120" s="24">
        <v>40890</v>
      </c>
      <c r="C120" s="21">
        <v>198</v>
      </c>
      <c r="D120" s="24">
        <v>40890</v>
      </c>
      <c r="E120" s="59" t="s">
        <v>346</v>
      </c>
      <c r="F120" s="50" t="s">
        <v>185</v>
      </c>
      <c r="G120" s="21" t="s">
        <v>362</v>
      </c>
      <c r="H120" s="50" t="s">
        <v>391</v>
      </c>
      <c r="I120" s="50" t="s">
        <v>27</v>
      </c>
      <c r="J120" s="50"/>
    </row>
    <row r="121" spans="1:10" ht="12.75">
      <c r="A121" s="21">
        <v>303</v>
      </c>
      <c r="B121" s="24">
        <v>40896</v>
      </c>
      <c r="C121" s="27">
        <v>303</v>
      </c>
      <c r="D121" s="24">
        <v>40896</v>
      </c>
      <c r="E121" s="59" t="s">
        <v>347</v>
      </c>
      <c r="F121" s="50" t="s">
        <v>185</v>
      </c>
      <c r="G121" s="21" t="s">
        <v>362</v>
      </c>
      <c r="H121" s="50" t="s">
        <v>391</v>
      </c>
      <c r="I121" s="50" t="s">
        <v>27</v>
      </c>
      <c r="J121" s="50"/>
    </row>
    <row r="122" spans="1:10" ht="12.75">
      <c r="A122" s="21">
        <v>139</v>
      </c>
      <c r="B122" s="24">
        <v>40870</v>
      </c>
      <c r="C122" s="193">
        <f>SUM(A122:A125)</f>
        <v>230.5</v>
      </c>
      <c r="D122" s="185">
        <v>40896</v>
      </c>
      <c r="E122" s="59" t="s">
        <v>392</v>
      </c>
      <c r="F122" s="21" t="s">
        <v>186</v>
      </c>
      <c r="G122" s="21" t="s">
        <v>27</v>
      </c>
      <c r="H122" s="21" t="s">
        <v>193</v>
      </c>
      <c r="I122" s="21" t="s">
        <v>239</v>
      </c>
      <c r="J122" s="21" t="s">
        <v>240</v>
      </c>
    </row>
    <row r="123" spans="1:10" ht="12.75">
      <c r="A123" s="21">
        <v>-4.33</v>
      </c>
      <c r="B123" s="24">
        <v>40870</v>
      </c>
      <c r="C123" s="193"/>
      <c r="D123" s="185"/>
      <c r="E123" s="59" t="s">
        <v>392</v>
      </c>
      <c r="F123" s="21" t="s">
        <v>24</v>
      </c>
      <c r="G123" s="21" t="s">
        <v>27</v>
      </c>
      <c r="H123" s="21" t="s">
        <v>28</v>
      </c>
      <c r="I123" s="58" t="s">
        <v>349</v>
      </c>
      <c r="J123" s="21"/>
    </row>
    <row r="124" spans="1:10" ht="12.75">
      <c r="A124" s="21">
        <v>99</v>
      </c>
      <c r="B124" s="24">
        <v>40892</v>
      </c>
      <c r="C124" s="193"/>
      <c r="D124" s="185"/>
      <c r="E124" s="79" t="s">
        <v>393</v>
      </c>
      <c r="F124" s="21" t="s">
        <v>186</v>
      </c>
      <c r="G124" s="21" t="s">
        <v>27</v>
      </c>
      <c r="H124" s="21" t="s">
        <v>193</v>
      </c>
      <c r="I124" s="21" t="s">
        <v>239</v>
      </c>
      <c r="J124" s="21" t="s">
        <v>242</v>
      </c>
    </row>
    <row r="125" spans="1:10" ht="13.5" thickBot="1">
      <c r="A125" s="21">
        <v>-3.17</v>
      </c>
      <c r="B125" s="24">
        <v>40892</v>
      </c>
      <c r="C125" s="209"/>
      <c r="D125" s="199"/>
      <c r="E125" s="78" t="s">
        <v>393</v>
      </c>
      <c r="F125" s="21" t="s">
        <v>24</v>
      </c>
      <c r="G125" s="21" t="s">
        <v>27</v>
      </c>
      <c r="H125" s="21" t="s">
        <v>28</v>
      </c>
      <c r="I125" s="58" t="s">
        <v>349</v>
      </c>
      <c r="J125" s="21"/>
    </row>
    <row r="126" spans="1:10" ht="12.75">
      <c r="A126" s="21">
        <v>65</v>
      </c>
      <c r="B126" s="24">
        <v>40893</v>
      </c>
      <c r="C126" s="193">
        <f>SUM(A126:A129)</f>
        <v>158.64000000000001</v>
      </c>
      <c r="D126" s="185">
        <v>40899</v>
      </c>
      <c r="E126" s="79" t="s">
        <v>394</v>
      </c>
      <c r="F126" s="21" t="s">
        <v>186</v>
      </c>
      <c r="G126" s="21" t="s">
        <v>27</v>
      </c>
      <c r="H126" s="21" t="s">
        <v>193</v>
      </c>
      <c r="I126" s="21" t="s">
        <v>239</v>
      </c>
      <c r="J126" s="21" t="s">
        <v>248</v>
      </c>
    </row>
    <row r="127" spans="1:10" ht="12.75">
      <c r="A127" s="21">
        <v>-2.19</v>
      </c>
      <c r="B127" s="24">
        <v>40893</v>
      </c>
      <c r="C127" s="193"/>
      <c r="D127" s="185"/>
      <c r="E127" s="79" t="s">
        <v>394</v>
      </c>
      <c r="F127" s="21" t="s">
        <v>24</v>
      </c>
      <c r="G127" s="21" t="s">
        <v>27</v>
      </c>
      <c r="H127" s="21" t="s">
        <v>28</v>
      </c>
      <c r="I127" s="58" t="s">
        <v>349</v>
      </c>
      <c r="J127" s="21"/>
    </row>
    <row r="128" spans="1:10" ht="12.75">
      <c r="A128" s="21">
        <v>99</v>
      </c>
      <c r="B128" s="24">
        <v>40896</v>
      </c>
      <c r="C128" s="193"/>
      <c r="D128" s="185"/>
      <c r="E128" s="79" t="s">
        <v>395</v>
      </c>
      <c r="F128" s="21" t="s">
        <v>186</v>
      </c>
      <c r="G128" s="21" t="s">
        <v>27</v>
      </c>
      <c r="H128" s="21" t="s">
        <v>193</v>
      </c>
      <c r="I128" s="21" t="s">
        <v>239</v>
      </c>
      <c r="J128" s="21" t="s">
        <v>242</v>
      </c>
    </row>
    <row r="129" spans="1:10" ht="12.75">
      <c r="A129" s="21">
        <v>-3.17</v>
      </c>
      <c r="B129" s="24">
        <v>40896</v>
      </c>
      <c r="C129" s="193"/>
      <c r="D129" s="185"/>
      <c r="E129" s="79" t="s">
        <v>395</v>
      </c>
      <c r="F129" s="21" t="s">
        <v>24</v>
      </c>
      <c r="G129" s="21" t="s">
        <v>27</v>
      </c>
      <c r="H129" s="21" t="s">
        <v>28</v>
      </c>
      <c r="I129" s="58" t="s">
        <v>349</v>
      </c>
      <c r="J129" s="21"/>
    </row>
    <row r="130" spans="1:10" ht="12.75">
      <c r="A130" s="21">
        <v>198</v>
      </c>
      <c r="B130" s="24">
        <v>40904</v>
      </c>
      <c r="C130" s="21">
        <v>198</v>
      </c>
      <c r="D130" s="24">
        <v>40904</v>
      </c>
      <c r="E130" s="59" t="s">
        <v>346</v>
      </c>
      <c r="F130" s="50" t="s">
        <v>185</v>
      </c>
      <c r="G130" s="21" t="s">
        <v>362</v>
      </c>
      <c r="H130" s="50" t="s">
        <v>391</v>
      </c>
      <c r="I130" s="50" t="s">
        <v>27</v>
      </c>
      <c r="J130" s="50"/>
    </row>
    <row r="131" spans="1:10" ht="12.75">
      <c r="A131" s="21">
        <v>198</v>
      </c>
      <c r="B131" s="24">
        <v>40904</v>
      </c>
      <c r="C131" s="21">
        <v>198</v>
      </c>
      <c r="D131" s="24">
        <v>40904</v>
      </c>
      <c r="E131" s="59" t="s">
        <v>346</v>
      </c>
      <c r="F131" s="50" t="s">
        <v>185</v>
      </c>
      <c r="G131" s="21" t="s">
        <v>362</v>
      </c>
      <c r="H131" s="50" t="s">
        <v>391</v>
      </c>
      <c r="I131" s="50" t="s">
        <v>27</v>
      </c>
      <c r="J131" s="50"/>
    </row>
    <row r="132" spans="1:10" ht="12.75">
      <c r="A132" s="21">
        <v>99</v>
      </c>
      <c r="B132" s="24">
        <v>40904</v>
      </c>
      <c r="C132" s="21">
        <v>99</v>
      </c>
      <c r="D132" s="24">
        <v>40904</v>
      </c>
      <c r="E132" s="59" t="s">
        <v>346</v>
      </c>
      <c r="F132" s="50" t="s">
        <v>185</v>
      </c>
      <c r="G132" s="21" t="s">
        <v>362</v>
      </c>
      <c r="H132" s="50" t="s">
        <v>391</v>
      </c>
      <c r="I132" s="50" t="s">
        <v>27</v>
      </c>
      <c r="J132" s="50"/>
    </row>
    <row r="133" spans="1:10" ht="12.75">
      <c r="A133" s="48">
        <v>99</v>
      </c>
      <c r="B133" s="24">
        <v>40899</v>
      </c>
      <c r="C133" s="193">
        <f>SUM(A133:A136)</f>
        <v>108.45</v>
      </c>
      <c r="D133" s="185">
        <v>40904</v>
      </c>
      <c r="E133" s="79" t="s">
        <v>396</v>
      </c>
      <c r="F133" s="21" t="s">
        <v>186</v>
      </c>
      <c r="G133" s="21" t="s">
        <v>27</v>
      </c>
      <c r="H133" s="21" t="s">
        <v>193</v>
      </c>
      <c r="I133" s="21" t="s">
        <v>239</v>
      </c>
      <c r="J133" s="21" t="s">
        <v>242</v>
      </c>
    </row>
    <row r="134" spans="1:10" ht="12.75">
      <c r="A134" s="48">
        <v>5</v>
      </c>
      <c r="B134" s="24">
        <v>40899</v>
      </c>
      <c r="C134" s="193"/>
      <c r="D134" s="185"/>
      <c r="E134" s="79" t="s">
        <v>396</v>
      </c>
      <c r="F134" s="21" t="s">
        <v>186</v>
      </c>
      <c r="G134" s="21" t="s">
        <v>27</v>
      </c>
      <c r="H134" s="21" t="s">
        <v>193</v>
      </c>
      <c r="I134" s="21" t="s">
        <v>40</v>
      </c>
      <c r="J134" s="21" t="s">
        <v>197</v>
      </c>
    </row>
    <row r="135" spans="1:10" ht="12.75">
      <c r="A135" s="48">
        <v>8</v>
      </c>
      <c r="B135" s="24">
        <v>40899</v>
      </c>
      <c r="C135" s="193"/>
      <c r="D135" s="185"/>
      <c r="E135" s="79" t="s">
        <v>396</v>
      </c>
      <c r="F135" s="21" t="s">
        <v>186</v>
      </c>
      <c r="G135" s="21" t="s">
        <v>27</v>
      </c>
      <c r="H135" s="21" t="s">
        <v>193</v>
      </c>
      <c r="I135" s="21" t="s">
        <v>40</v>
      </c>
      <c r="J135" s="21" t="s">
        <v>196</v>
      </c>
    </row>
    <row r="136" spans="1:10" ht="12.75">
      <c r="A136" s="48">
        <v>-3.55</v>
      </c>
      <c r="B136" s="24">
        <v>40899</v>
      </c>
      <c r="C136" s="193"/>
      <c r="D136" s="185"/>
      <c r="E136" s="79" t="s">
        <v>396</v>
      </c>
      <c r="F136" s="21" t="s">
        <v>24</v>
      </c>
      <c r="G136" s="21" t="s">
        <v>27</v>
      </c>
      <c r="H136" s="21" t="s">
        <v>28</v>
      </c>
      <c r="I136" s="58" t="s">
        <v>349</v>
      </c>
      <c r="J136" s="21"/>
    </row>
    <row r="137" spans="1:10" ht="12.75">
      <c r="A137" s="21">
        <v>198</v>
      </c>
      <c r="B137" s="24">
        <v>40905</v>
      </c>
      <c r="C137" s="21">
        <v>198</v>
      </c>
      <c r="D137" s="24">
        <v>40905</v>
      </c>
      <c r="E137" s="59" t="s">
        <v>346</v>
      </c>
      <c r="F137" s="50" t="s">
        <v>185</v>
      </c>
      <c r="G137" s="21" t="s">
        <v>362</v>
      </c>
      <c r="H137" s="50" t="s">
        <v>391</v>
      </c>
      <c r="I137" s="50" t="s">
        <v>27</v>
      </c>
      <c r="J137" s="50"/>
    </row>
    <row r="138" spans="1:10" ht="12.75">
      <c r="A138" s="21">
        <v>99</v>
      </c>
      <c r="B138" s="24">
        <v>40904</v>
      </c>
      <c r="C138" s="186">
        <f>SUM(A138:A145)</f>
        <v>370.0199999999999</v>
      </c>
      <c r="D138" s="190">
        <v>40907</v>
      </c>
      <c r="E138" s="79" t="s">
        <v>397</v>
      </c>
      <c r="F138" s="21" t="s">
        <v>186</v>
      </c>
      <c r="G138" s="21" t="s">
        <v>27</v>
      </c>
      <c r="H138" s="21" t="s">
        <v>193</v>
      </c>
      <c r="I138" s="21" t="s">
        <v>239</v>
      </c>
      <c r="J138" s="21" t="s">
        <v>242</v>
      </c>
    </row>
    <row r="139" spans="1:10" ht="12.75">
      <c r="A139" s="21">
        <v>-3.17</v>
      </c>
      <c r="B139" s="24">
        <v>40904</v>
      </c>
      <c r="C139" s="186"/>
      <c r="D139" s="190"/>
      <c r="E139" s="79" t="s">
        <v>397</v>
      </c>
      <c r="F139" s="21" t="s">
        <v>24</v>
      </c>
      <c r="G139" s="21" t="s">
        <v>27</v>
      </c>
      <c r="H139" s="21" t="s">
        <v>28</v>
      </c>
      <c r="I139" s="58" t="s">
        <v>349</v>
      </c>
      <c r="J139" s="21"/>
    </row>
    <row r="140" spans="1:10" ht="12.75">
      <c r="A140" s="48">
        <v>65</v>
      </c>
      <c r="B140" s="24">
        <v>40904</v>
      </c>
      <c r="C140" s="186"/>
      <c r="D140" s="190"/>
      <c r="E140" s="79" t="s">
        <v>398</v>
      </c>
      <c r="F140" s="21" t="s">
        <v>186</v>
      </c>
      <c r="G140" s="21" t="s">
        <v>27</v>
      </c>
      <c r="H140" s="21" t="s">
        <v>193</v>
      </c>
      <c r="I140" s="21" t="s">
        <v>239</v>
      </c>
      <c r="J140" s="21" t="s">
        <v>248</v>
      </c>
    </row>
    <row r="141" spans="1:10" ht="12.75">
      <c r="A141" s="48">
        <v>8</v>
      </c>
      <c r="B141" s="24">
        <v>40904</v>
      </c>
      <c r="C141" s="186"/>
      <c r="D141" s="190"/>
      <c r="E141" s="79" t="s">
        <v>398</v>
      </c>
      <c r="F141" s="21" t="s">
        <v>186</v>
      </c>
      <c r="G141" s="21" t="s">
        <v>27</v>
      </c>
      <c r="H141" s="21" t="s">
        <v>193</v>
      </c>
      <c r="I141" s="21" t="s">
        <v>40</v>
      </c>
      <c r="J141" s="21" t="s">
        <v>196</v>
      </c>
    </row>
    <row r="142" spans="1:10" ht="12.75">
      <c r="A142" s="48">
        <v>12</v>
      </c>
      <c r="B142" s="24">
        <v>40904</v>
      </c>
      <c r="C142" s="186"/>
      <c r="D142" s="190"/>
      <c r="E142" s="79" t="s">
        <v>398</v>
      </c>
      <c r="F142" s="21" t="s">
        <v>186</v>
      </c>
      <c r="G142" s="21" t="s">
        <v>27</v>
      </c>
      <c r="H142" s="21" t="s">
        <v>193</v>
      </c>
      <c r="I142" s="21" t="s">
        <v>40</v>
      </c>
      <c r="J142" s="21" t="s">
        <v>250</v>
      </c>
    </row>
    <row r="143" spans="1:10" ht="12.75">
      <c r="A143" s="48">
        <v>-2.77</v>
      </c>
      <c r="B143" s="24">
        <v>40904</v>
      </c>
      <c r="C143" s="186"/>
      <c r="D143" s="190"/>
      <c r="E143" s="79" t="s">
        <v>398</v>
      </c>
      <c r="F143" s="21" t="s">
        <v>24</v>
      </c>
      <c r="G143" s="21" t="s">
        <v>27</v>
      </c>
      <c r="H143" s="21" t="s">
        <v>28</v>
      </c>
      <c r="I143" s="58" t="s">
        <v>349</v>
      </c>
      <c r="J143" s="21"/>
    </row>
    <row r="144" spans="1:10" ht="12.75">
      <c r="A144" s="48">
        <v>198</v>
      </c>
      <c r="B144" s="24">
        <v>40905</v>
      </c>
      <c r="C144" s="186"/>
      <c r="D144" s="190"/>
      <c r="E144" s="79" t="s">
        <v>399</v>
      </c>
      <c r="F144" s="21" t="s">
        <v>186</v>
      </c>
      <c r="G144" s="21" t="s">
        <v>27</v>
      </c>
      <c r="H144" s="21" t="s">
        <v>193</v>
      </c>
      <c r="I144" s="21" t="s">
        <v>239</v>
      </c>
      <c r="J144" s="21" t="s">
        <v>242</v>
      </c>
    </row>
    <row r="145" spans="1:10" ht="12.75">
      <c r="A145" s="48">
        <v>-6.04</v>
      </c>
      <c r="B145" s="24">
        <v>40905</v>
      </c>
      <c r="C145" s="186"/>
      <c r="D145" s="190"/>
      <c r="E145" s="79" t="s">
        <v>399</v>
      </c>
      <c r="F145" s="21" t="s">
        <v>24</v>
      </c>
      <c r="G145" s="21" t="s">
        <v>27</v>
      </c>
      <c r="H145" s="21" t="s">
        <v>28</v>
      </c>
      <c r="I145" s="58" t="s">
        <v>349</v>
      </c>
      <c r="J145" s="21"/>
    </row>
    <row r="146" spans="1:10" ht="12.75">
      <c r="A146" s="21">
        <v>112</v>
      </c>
      <c r="B146" s="24">
        <v>40911</v>
      </c>
      <c r="C146" s="21">
        <v>112</v>
      </c>
      <c r="D146" s="24">
        <v>40911</v>
      </c>
      <c r="E146" s="59" t="s">
        <v>346</v>
      </c>
      <c r="F146" s="50" t="s">
        <v>185</v>
      </c>
      <c r="G146" s="21" t="s">
        <v>362</v>
      </c>
      <c r="H146" s="50" t="s">
        <v>391</v>
      </c>
      <c r="I146" s="50" t="s">
        <v>27</v>
      </c>
      <c r="J146" s="50"/>
    </row>
    <row r="147" spans="1:10" ht="12.75">
      <c r="A147" s="21">
        <v>99</v>
      </c>
      <c r="B147" s="24">
        <v>40911</v>
      </c>
      <c r="C147" s="21">
        <v>99</v>
      </c>
      <c r="D147" s="24">
        <v>40911</v>
      </c>
      <c r="E147" s="59" t="s">
        <v>346</v>
      </c>
      <c r="F147" s="50" t="s">
        <v>185</v>
      </c>
      <c r="G147" s="21" t="s">
        <v>362</v>
      </c>
      <c r="H147" s="50" t="s">
        <v>391</v>
      </c>
      <c r="I147" s="50" t="s">
        <v>27</v>
      </c>
      <c r="J147" s="50"/>
    </row>
    <row r="148" spans="1:10" ht="12.75">
      <c r="A148" s="21">
        <v>99</v>
      </c>
      <c r="B148" s="24">
        <v>40911</v>
      </c>
      <c r="C148" s="21">
        <v>99</v>
      </c>
      <c r="D148" s="24">
        <v>40911</v>
      </c>
      <c r="E148" s="59" t="s">
        <v>346</v>
      </c>
      <c r="F148" s="50" t="s">
        <v>185</v>
      </c>
      <c r="G148" s="21" t="s">
        <v>362</v>
      </c>
      <c r="H148" s="50" t="s">
        <v>391</v>
      </c>
      <c r="I148" s="50" t="s">
        <v>27</v>
      </c>
      <c r="J148" s="50"/>
    </row>
    <row r="149" spans="1:10" ht="12.75">
      <c r="A149" s="21">
        <v>139</v>
      </c>
      <c r="B149" s="24">
        <v>40905</v>
      </c>
      <c r="C149" s="186">
        <f>SUM(A149:A160)</f>
        <v>573.33</v>
      </c>
      <c r="D149" s="190">
        <v>40911</v>
      </c>
      <c r="E149" s="79" t="s">
        <v>400</v>
      </c>
      <c r="F149" s="21" t="s">
        <v>186</v>
      </c>
      <c r="G149" s="21" t="s">
        <v>27</v>
      </c>
      <c r="H149" s="21" t="s">
        <v>193</v>
      </c>
      <c r="I149" s="21" t="s">
        <v>239</v>
      </c>
      <c r="J149" s="21" t="s">
        <v>240</v>
      </c>
    </row>
    <row r="150" spans="1:10" ht="12.75">
      <c r="A150" s="21">
        <v>-4.33</v>
      </c>
      <c r="B150" s="24">
        <v>40905</v>
      </c>
      <c r="C150" s="186"/>
      <c r="D150" s="190"/>
      <c r="E150" s="79" t="s">
        <v>400</v>
      </c>
      <c r="F150" s="21" t="s">
        <v>24</v>
      </c>
      <c r="G150" s="21" t="s">
        <v>27</v>
      </c>
      <c r="H150" s="21" t="s">
        <v>28</v>
      </c>
      <c r="I150" s="58" t="s">
        <v>349</v>
      </c>
      <c r="J150" s="21"/>
    </row>
    <row r="151" spans="1:10" ht="12.75">
      <c r="A151" s="48">
        <v>99</v>
      </c>
      <c r="B151" s="24">
        <v>40905</v>
      </c>
      <c r="C151" s="186"/>
      <c r="D151" s="190"/>
      <c r="E151" s="79" t="s">
        <v>401</v>
      </c>
      <c r="F151" s="21" t="s">
        <v>186</v>
      </c>
      <c r="G151" s="21" t="s">
        <v>27</v>
      </c>
      <c r="H151" s="21" t="s">
        <v>193</v>
      </c>
      <c r="I151" s="21" t="s">
        <v>239</v>
      </c>
      <c r="J151" s="21" t="s">
        <v>242</v>
      </c>
    </row>
    <row r="152" spans="1:10" ht="12.75">
      <c r="A152" s="48">
        <v>5</v>
      </c>
      <c r="B152" s="24">
        <v>40905</v>
      </c>
      <c r="C152" s="186"/>
      <c r="D152" s="190"/>
      <c r="E152" s="79" t="s">
        <v>401</v>
      </c>
      <c r="F152" s="21" t="s">
        <v>186</v>
      </c>
      <c r="G152" s="21" t="s">
        <v>27</v>
      </c>
      <c r="H152" s="21" t="s">
        <v>193</v>
      </c>
      <c r="I152" s="21" t="s">
        <v>231</v>
      </c>
      <c r="J152" s="21"/>
    </row>
    <row r="153" spans="1:10" ht="12.75">
      <c r="A153" s="21">
        <v>-3.32</v>
      </c>
      <c r="B153" s="24">
        <v>40905</v>
      </c>
      <c r="C153" s="186"/>
      <c r="D153" s="190"/>
      <c r="E153" s="79" t="s">
        <v>401</v>
      </c>
      <c r="F153" s="21" t="s">
        <v>24</v>
      </c>
      <c r="G153" s="21" t="s">
        <v>27</v>
      </c>
      <c r="H153" s="21" t="s">
        <v>28</v>
      </c>
      <c r="I153" s="58" t="s">
        <v>349</v>
      </c>
      <c r="J153" s="21"/>
    </row>
    <row r="154" spans="1:10" ht="12.75">
      <c r="A154" s="48">
        <v>99</v>
      </c>
      <c r="B154" s="24">
        <v>40906</v>
      </c>
      <c r="C154" s="186"/>
      <c r="D154" s="190"/>
      <c r="E154" s="79" t="s">
        <v>402</v>
      </c>
      <c r="F154" s="21" t="s">
        <v>186</v>
      </c>
      <c r="G154" s="21" t="s">
        <v>27</v>
      </c>
      <c r="H154" s="21" t="s">
        <v>193</v>
      </c>
      <c r="I154" s="21" t="s">
        <v>239</v>
      </c>
      <c r="J154" s="21" t="s">
        <v>242</v>
      </c>
    </row>
    <row r="155" spans="1:10" ht="12.75">
      <c r="A155" s="48">
        <v>12</v>
      </c>
      <c r="B155" s="24">
        <v>40906</v>
      </c>
      <c r="C155" s="186"/>
      <c r="D155" s="190"/>
      <c r="E155" s="79" t="s">
        <v>402</v>
      </c>
      <c r="F155" s="21" t="s">
        <v>186</v>
      </c>
      <c r="G155" s="21" t="s">
        <v>27</v>
      </c>
      <c r="H155" s="21" t="s">
        <v>193</v>
      </c>
      <c r="I155" s="21" t="s">
        <v>40</v>
      </c>
      <c r="J155" s="21" t="s">
        <v>251</v>
      </c>
    </row>
    <row r="156" spans="1:10" ht="12.75">
      <c r="A156" s="21">
        <v>-3.52</v>
      </c>
      <c r="B156" s="24">
        <v>40906</v>
      </c>
      <c r="C156" s="186"/>
      <c r="D156" s="190"/>
      <c r="E156" s="79" t="s">
        <v>402</v>
      </c>
      <c r="F156" s="21" t="s">
        <v>24</v>
      </c>
      <c r="G156" s="21" t="s">
        <v>27</v>
      </c>
      <c r="H156" s="21" t="s">
        <v>28</v>
      </c>
      <c r="I156" s="58" t="s">
        <v>349</v>
      </c>
      <c r="J156" s="21"/>
    </row>
    <row r="157" spans="1:10" ht="12.75">
      <c r="A157" s="21">
        <v>139</v>
      </c>
      <c r="B157" s="24">
        <v>40907</v>
      </c>
      <c r="C157" s="186"/>
      <c r="D157" s="190"/>
      <c r="E157" s="79" t="s">
        <v>403</v>
      </c>
      <c r="F157" s="21" t="s">
        <v>186</v>
      </c>
      <c r="G157" s="21" t="s">
        <v>27</v>
      </c>
      <c r="H157" s="21" t="s">
        <v>193</v>
      </c>
      <c r="I157" s="21" t="s">
        <v>239</v>
      </c>
      <c r="J157" s="21" t="s">
        <v>240</v>
      </c>
    </row>
    <row r="158" spans="1:10" ht="12.75">
      <c r="A158" s="21">
        <v>-4.33</v>
      </c>
      <c r="B158" s="24">
        <v>40907</v>
      </c>
      <c r="C158" s="186"/>
      <c r="D158" s="190"/>
      <c r="E158" s="79" t="s">
        <v>403</v>
      </c>
      <c r="F158" s="21" t="s">
        <v>24</v>
      </c>
      <c r="G158" s="21" t="s">
        <v>27</v>
      </c>
      <c r="H158" s="21" t="s">
        <v>28</v>
      </c>
      <c r="I158" s="58" t="s">
        <v>349</v>
      </c>
      <c r="J158" s="21"/>
    </row>
    <row r="159" spans="1:10" ht="12.75">
      <c r="A159" s="21">
        <v>99</v>
      </c>
      <c r="B159" s="24">
        <v>40907</v>
      </c>
      <c r="C159" s="186"/>
      <c r="D159" s="190"/>
      <c r="E159" s="79" t="s">
        <v>404</v>
      </c>
      <c r="F159" s="21" t="s">
        <v>186</v>
      </c>
      <c r="G159" s="21" t="s">
        <v>27</v>
      </c>
      <c r="H159" s="21" t="s">
        <v>193</v>
      </c>
      <c r="I159" s="21" t="s">
        <v>239</v>
      </c>
      <c r="J159" s="21" t="s">
        <v>242</v>
      </c>
    </row>
    <row r="160" spans="1:10" ht="12.75">
      <c r="A160" s="21">
        <v>-3.17</v>
      </c>
      <c r="B160" s="24">
        <v>40907</v>
      </c>
      <c r="C160" s="186"/>
      <c r="D160" s="190"/>
      <c r="E160" s="79" t="s">
        <v>404</v>
      </c>
      <c r="F160" s="21" t="s">
        <v>24</v>
      </c>
      <c r="G160" s="21" t="s">
        <v>27</v>
      </c>
      <c r="H160" s="21" t="s">
        <v>28</v>
      </c>
      <c r="I160" s="58" t="s">
        <v>349</v>
      </c>
      <c r="J160" s="21"/>
    </row>
    <row r="161" spans="1:10" ht="12.75">
      <c r="A161" s="48">
        <v>99</v>
      </c>
      <c r="B161" s="24">
        <v>40908</v>
      </c>
      <c r="C161" s="186">
        <f>SUM(A161:A165)</f>
        <v>292.64</v>
      </c>
      <c r="D161" s="190">
        <v>40911</v>
      </c>
      <c r="E161" s="79" t="s">
        <v>407</v>
      </c>
      <c r="F161" s="21" t="s">
        <v>186</v>
      </c>
      <c r="G161" s="21" t="s">
        <v>27</v>
      </c>
      <c r="H161" s="21" t="s">
        <v>193</v>
      </c>
      <c r="I161" s="21" t="s">
        <v>239</v>
      </c>
      <c r="J161" s="21" t="s">
        <v>242</v>
      </c>
    </row>
    <row r="162" spans="1:10" ht="12.75">
      <c r="A162" s="48">
        <v>5</v>
      </c>
      <c r="B162" s="24">
        <v>40908</v>
      </c>
      <c r="C162" s="186"/>
      <c r="D162" s="190"/>
      <c r="E162" s="79" t="s">
        <v>407</v>
      </c>
      <c r="F162" s="21" t="s">
        <v>186</v>
      </c>
      <c r="G162" s="21" t="s">
        <v>27</v>
      </c>
      <c r="H162" s="21" t="s">
        <v>193</v>
      </c>
      <c r="I162" s="21" t="s">
        <v>231</v>
      </c>
      <c r="J162" s="21"/>
    </row>
    <row r="163" spans="1:10" ht="12.75">
      <c r="A163" s="21">
        <v>-3.32</v>
      </c>
      <c r="B163" s="24">
        <v>40908</v>
      </c>
      <c r="C163" s="186"/>
      <c r="D163" s="190"/>
      <c r="E163" s="79" t="s">
        <v>407</v>
      </c>
      <c r="F163" s="21" t="s">
        <v>24</v>
      </c>
      <c r="G163" s="21" t="s">
        <v>27</v>
      </c>
      <c r="H163" s="21" t="s">
        <v>28</v>
      </c>
      <c r="I163" s="58" t="s">
        <v>349</v>
      </c>
      <c r="J163" s="21"/>
    </row>
    <row r="164" spans="1:10" ht="12.75">
      <c r="A164" s="48">
        <v>198</v>
      </c>
      <c r="B164" s="24">
        <v>40908</v>
      </c>
      <c r="C164" s="186"/>
      <c r="D164" s="190"/>
      <c r="E164" s="79" t="s">
        <v>408</v>
      </c>
      <c r="F164" s="21" t="s">
        <v>186</v>
      </c>
      <c r="G164" s="21" t="s">
        <v>27</v>
      </c>
      <c r="H164" s="21" t="s">
        <v>193</v>
      </c>
      <c r="I164" s="21" t="s">
        <v>239</v>
      </c>
      <c r="J164" s="21" t="s">
        <v>242</v>
      </c>
    </row>
    <row r="165" spans="1:10" ht="12.75">
      <c r="A165" s="48">
        <v>-6.04</v>
      </c>
      <c r="B165" s="24">
        <v>40908</v>
      </c>
      <c r="C165" s="186"/>
      <c r="D165" s="190"/>
      <c r="E165" s="79" t="s">
        <v>408</v>
      </c>
      <c r="F165" s="21" t="s">
        <v>24</v>
      </c>
      <c r="G165" s="21" t="s">
        <v>27</v>
      </c>
      <c r="H165" s="21" t="s">
        <v>28</v>
      </c>
      <c r="I165" s="58" t="s">
        <v>349</v>
      </c>
      <c r="J165" s="21"/>
    </row>
    <row r="166" spans="1:10" ht="12.75">
      <c r="A166" s="21">
        <v>99</v>
      </c>
      <c r="B166" s="24">
        <v>40908</v>
      </c>
      <c r="C166" s="186">
        <f>SUM(A166:A170)</f>
        <v>199.42999999999998</v>
      </c>
      <c r="D166" s="190">
        <v>40911</v>
      </c>
      <c r="E166" s="79" t="s">
        <v>405</v>
      </c>
      <c r="F166" s="21" t="s">
        <v>186</v>
      </c>
      <c r="G166" s="21" t="s">
        <v>27</v>
      </c>
      <c r="H166" s="21" t="s">
        <v>193</v>
      </c>
      <c r="I166" s="21" t="s">
        <v>239</v>
      </c>
      <c r="J166" s="21" t="s">
        <v>242</v>
      </c>
    </row>
    <row r="167" spans="1:10" ht="12.75">
      <c r="A167" s="21">
        <v>-3.17</v>
      </c>
      <c r="B167" s="24">
        <v>40908</v>
      </c>
      <c r="C167" s="186"/>
      <c r="D167" s="190"/>
      <c r="E167" s="79" t="s">
        <v>405</v>
      </c>
      <c r="F167" s="21" t="s">
        <v>24</v>
      </c>
      <c r="G167" s="21" t="s">
        <v>27</v>
      </c>
      <c r="H167" s="21" t="s">
        <v>28</v>
      </c>
      <c r="I167" s="58" t="s">
        <v>349</v>
      </c>
      <c r="J167" s="21"/>
    </row>
    <row r="168" spans="1:10" ht="12.75">
      <c r="A168" s="21">
        <v>99</v>
      </c>
      <c r="B168" s="24">
        <v>40908</v>
      </c>
      <c r="C168" s="186"/>
      <c r="D168" s="190"/>
      <c r="E168" s="79" t="s">
        <v>406</v>
      </c>
      <c r="F168" s="21" t="s">
        <v>186</v>
      </c>
      <c r="G168" s="21" t="s">
        <v>27</v>
      </c>
      <c r="H168" s="21" t="s">
        <v>193</v>
      </c>
      <c r="I168" s="21" t="s">
        <v>239</v>
      </c>
      <c r="J168" s="21" t="s">
        <v>242</v>
      </c>
    </row>
    <row r="169" spans="1:10" ht="12.75">
      <c r="A169" s="21">
        <v>8</v>
      </c>
      <c r="B169" s="24">
        <v>40908</v>
      </c>
      <c r="C169" s="186"/>
      <c r="D169" s="190"/>
      <c r="E169" s="79" t="s">
        <v>406</v>
      </c>
      <c r="F169" s="21" t="s">
        <v>186</v>
      </c>
      <c r="G169" s="21" t="s">
        <v>27</v>
      </c>
      <c r="H169" s="21" t="s">
        <v>193</v>
      </c>
      <c r="I169" s="21" t="s">
        <v>40</v>
      </c>
      <c r="J169" s="21" t="s">
        <v>196</v>
      </c>
    </row>
    <row r="170" spans="1:10" ht="12.75">
      <c r="A170" s="21">
        <v>-3.4</v>
      </c>
      <c r="B170" s="24">
        <v>40908</v>
      </c>
      <c r="C170" s="186"/>
      <c r="D170" s="190"/>
      <c r="E170" s="79" t="s">
        <v>406</v>
      </c>
      <c r="F170" s="21" t="s">
        <v>24</v>
      </c>
      <c r="G170" s="21" t="s">
        <v>27</v>
      </c>
      <c r="H170" s="21" t="s">
        <v>28</v>
      </c>
      <c r="I170" s="58" t="s">
        <v>349</v>
      </c>
      <c r="J170" s="21"/>
    </row>
    <row r="171" spans="1:10" ht="12.75">
      <c r="A171" s="21">
        <v>139</v>
      </c>
      <c r="B171" s="24">
        <v>40912</v>
      </c>
      <c r="C171" s="21">
        <v>139</v>
      </c>
      <c r="D171" s="24">
        <v>40912</v>
      </c>
      <c r="E171" s="59" t="s">
        <v>346</v>
      </c>
      <c r="F171" s="50" t="s">
        <v>185</v>
      </c>
      <c r="G171" s="21" t="s">
        <v>362</v>
      </c>
      <c r="H171" s="50" t="s">
        <v>391</v>
      </c>
      <c r="I171" s="50" t="s">
        <v>27</v>
      </c>
      <c r="J171" s="50"/>
    </row>
    <row r="172" spans="1:10" ht="12.75">
      <c r="A172" s="21">
        <v>64.5</v>
      </c>
      <c r="B172" s="24">
        <v>40912</v>
      </c>
      <c r="C172" s="21">
        <v>64.5</v>
      </c>
      <c r="D172" s="24">
        <v>40912</v>
      </c>
      <c r="E172" s="59" t="s">
        <v>346</v>
      </c>
      <c r="F172" s="50" t="s">
        <v>185</v>
      </c>
      <c r="G172" s="21" t="s">
        <v>362</v>
      </c>
      <c r="H172" s="50" t="s">
        <v>391</v>
      </c>
      <c r="I172" s="50" t="s">
        <v>27</v>
      </c>
      <c r="J172" s="50"/>
    </row>
    <row r="173" spans="1:10" ht="12.75">
      <c r="A173" s="21">
        <v>198</v>
      </c>
      <c r="B173" s="24">
        <v>40912</v>
      </c>
      <c r="C173" s="21">
        <v>198</v>
      </c>
      <c r="D173" s="24">
        <v>40912</v>
      </c>
      <c r="E173" s="79" t="s">
        <v>345</v>
      </c>
      <c r="F173" s="50" t="s">
        <v>185</v>
      </c>
      <c r="G173" s="21" t="s">
        <v>362</v>
      </c>
      <c r="H173" s="50" t="s">
        <v>391</v>
      </c>
      <c r="I173" s="50" t="s">
        <v>27</v>
      </c>
      <c r="J173" s="50"/>
    </row>
    <row r="174" spans="1:10" ht="12.75">
      <c r="A174" s="21">
        <v>99</v>
      </c>
      <c r="B174" s="24">
        <v>40913</v>
      </c>
      <c r="C174" s="21">
        <v>99</v>
      </c>
      <c r="D174" s="24">
        <v>40913</v>
      </c>
      <c r="E174" s="59" t="s">
        <v>346</v>
      </c>
      <c r="F174" s="50" t="s">
        <v>185</v>
      </c>
      <c r="G174" s="21" t="s">
        <v>362</v>
      </c>
      <c r="H174" s="50" t="s">
        <v>391</v>
      </c>
      <c r="I174" s="50" t="s">
        <v>27</v>
      </c>
      <c r="J174" s="50"/>
    </row>
    <row r="175" spans="1:10" ht="12.75">
      <c r="A175" s="21">
        <v>112</v>
      </c>
      <c r="B175" s="24">
        <v>40917</v>
      </c>
      <c r="C175" s="21">
        <v>112</v>
      </c>
      <c r="D175" s="24">
        <v>40917</v>
      </c>
      <c r="E175" s="59" t="s">
        <v>346</v>
      </c>
      <c r="F175" s="50" t="s">
        <v>185</v>
      </c>
      <c r="G175" s="21" t="s">
        <v>362</v>
      </c>
      <c r="H175" s="50" t="s">
        <v>391</v>
      </c>
      <c r="I175" s="50" t="s">
        <v>27</v>
      </c>
      <c r="J175" s="50"/>
    </row>
    <row r="176" spans="1:10" ht="12.75">
      <c r="A176" s="21">
        <v>65</v>
      </c>
      <c r="B176" s="24">
        <v>40917</v>
      </c>
      <c r="C176" s="21">
        <v>65</v>
      </c>
      <c r="D176" s="24">
        <v>40917</v>
      </c>
      <c r="E176" s="59" t="s">
        <v>346</v>
      </c>
      <c r="F176" s="50" t="s">
        <v>185</v>
      </c>
      <c r="G176" s="21" t="s">
        <v>362</v>
      </c>
      <c r="H176" s="50" t="s">
        <v>391</v>
      </c>
      <c r="I176" s="50" t="s">
        <v>27</v>
      </c>
      <c r="J176" s="50"/>
    </row>
    <row r="177" spans="1:10" ht="12.75">
      <c r="A177" s="21">
        <v>119</v>
      </c>
      <c r="B177" s="24">
        <v>40919</v>
      </c>
      <c r="C177" s="21">
        <v>119</v>
      </c>
      <c r="D177" s="24">
        <v>40919</v>
      </c>
      <c r="E177" s="59" t="s">
        <v>346</v>
      </c>
      <c r="F177" s="50" t="s">
        <v>185</v>
      </c>
      <c r="G177" s="21" t="s">
        <v>362</v>
      </c>
      <c r="H177" s="50" t="s">
        <v>391</v>
      </c>
      <c r="I177" s="50" t="s">
        <v>27</v>
      </c>
      <c r="J177" s="50"/>
    </row>
    <row r="178" spans="1:10" ht="12.75">
      <c r="A178" s="21">
        <v>238</v>
      </c>
      <c r="B178" s="24">
        <v>40920</v>
      </c>
      <c r="C178" s="21">
        <v>238</v>
      </c>
      <c r="D178" s="24">
        <v>40920</v>
      </c>
      <c r="E178" s="59" t="s">
        <v>346</v>
      </c>
      <c r="F178" s="50" t="s">
        <v>185</v>
      </c>
      <c r="G178" s="21" t="s">
        <v>362</v>
      </c>
      <c r="H178" s="50" t="s">
        <v>391</v>
      </c>
      <c r="I178" s="50" t="s">
        <v>27</v>
      </c>
      <c r="J178" s="50"/>
    </row>
    <row r="179" spans="1:10" ht="12.75">
      <c r="A179" s="21">
        <v>200</v>
      </c>
      <c r="B179" s="24">
        <v>40925</v>
      </c>
      <c r="C179" s="21">
        <v>200</v>
      </c>
      <c r="D179" s="24">
        <v>40925</v>
      </c>
      <c r="E179" s="79" t="s">
        <v>364</v>
      </c>
      <c r="F179" s="21" t="s">
        <v>185</v>
      </c>
      <c r="G179" s="21" t="s">
        <v>93</v>
      </c>
      <c r="H179" s="21" t="s">
        <v>94</v>
      </c>
      <c r="I179" s="21" t="s">
        <v>27</v>
      </c>
      <c r="J179" s="21"/>
    </row>
    <row r="180" spans="1:10" ht="12.75">
      <c r="A180" s="48">
        <v>65</v>
      </c>
      <c r="B180" s="24">
        <v>40919</v>
      </c>
      <c r="C180" s="191">
        <f>SUM(A180:A186)</f>
        <v>200.4</v>
      </c>
      <c r="D180" s="190">
        <v>40925</v>
      </c>
      <c r="E180" s="79" t="s">
        <v>409</v>
      </c>
      <c r="F180" s="21" t="s">
        <v>186</v>
      </c>
      <c r="G180" s="21" t="s">
        <v>27</v>
      </c>
      <c r="H180" s="21" t="s">
        <v>193</v>
      </c>
      <c r="I180" s="21" t="s">
        <v>239</v>
      </c>
      <c r="J180" s="21" t="s">
        <v>248</v>
      </c>
    </row>
    <row r="181" spans="1:10" ht="12.75">
      <c r="A181" s="48">
        <v>5</v>
      </c>
      <c r="B181" s="24">
        <v>40919</v>
      </c>
      <c r="C181" s="186"/>
      <c r="D181" s="190"/>
      <c r="E181" s="79" t="s">
        <v>409</v>
      </c>
      <c r="F181" s="21" t="s">
        <v>186</v>
      </c>
      <c r="G181" s="21" t="s">
        <v>27</v>
      </c>
      <c r="H181" s="21" t="s">
        <v>193</v>
      </c>
      <c r="I181" s="21" t="s">
        <v>40</v>
      </c>
      <c r="J181" s="21" t="s">
        <v>197</v>
      </c>
    </row>
    <row r="182" spans="1:10" ht="12.75">
      <c r="A182" s="48">
        <v>8</v>
      </c>
      <c r="B182" s="24">
        <v>40919</v>
      </c>
      <c r="C182" s="186"/>
      <c r="D182" s="190"/>
      <c r="E182" s="79" t="s">
        <v>409</v>
      </c>
      <c r="F182" s="21" t="s">
        <v>186</v>
      </c>
      <c r="G182" s="21" t="s">
        <v>27</v>
      </c>
      <c r="H182" s="21" t="s">
        <v>193</v>
      </c>
      <c r="I182" s="21" t="s">
        <v>40</v>
      </c>
      <c r="J182" s="21" t="s">
        <v>196</v>
      </c>
    </row>
    <row r="183" spans="1:10" ht="12.75">
      <c r="A183" s="48">
        <v>10</v>
      </c>
      <c r="B183" s="24">
        <v>40919</v>
      </c>
      <c r="C183" s="186"/>
      <c r="D183" s="190"/>
      <c r="E183" s="79" t="s">
        <v>409</v>
      </c>
      <c r="F183" s="21" t="s">
        <v>186</v>
      </c>
      <c r="G183" s="21" t="s">
        <v>27</v>
      </c>
      <c r="H183" s="21" t="s">
        <v>193</v>
      </c>
      <c r="I183" s="21" t="s">
        <v>40</v>
      </c>
      <c r="J183" s="21" t="s">
        <v>250</v>
      </c>
    </row>
    <row r="184" spans="1:10" ht="12.75">
      <c r="A184" s="48">
        <v>-2.85</v>
      </c>
      <c r="B184" s="24">
        <v>40919</v>
      </c>
      <c r="C184" s="186"/>
      <c r="D184" s="190"/>
      <c r="E184" s="79" t="s">
        <v>409</v>
      </c>
      <c r="F184" s="21" t="s">
        <v>24</v>
      </c>
      <c r="G184" s="21" t="s">
        <v>27</v>
      </c>
      <c r="H184" s="21" t="s">
        <v>28</v>
      </c>
      <c r="I184" s="58" t="s">
        <v>349</v>
      </c>
      <c r="J184" s="21"/>
    </row>
    <row r="185" spans="1:10" ht="12.75">
      <c r="A185" s="48">
        <v>119</v>
      </c>
      <c r="B185" s="24">
        <v>40921</v>
      </c>
      <c r="C185" s="186"/>
      <c r="D185" s="190"/>
      <c r="E185" s="79" t="s">
        <v>411</v>
      </c>
      <c r="F185" s="21" t="s">
        <v>186</v>
      </c>
      <c r="G185" s="21" t="s">
        <v>27</v>
      </c>
      <c r="H185" s="21" t="s">
        <v>193</v>
      </c>
      <c r="I185" s="21" t="s">
        <v>239</v>
      </c>
      <c r="J185" s="21" t="s">
        <v>242</v>
      </c>
    </row>
    <row r="186" spans="1:10" ht="12.75">
      <c r="A186" s="48">
        <v>-3.75</v>
      </c>
      <c r="B186" s="24">
        <v>40921</v>
      </c>
      <c r="C186" s="186"/>
      <c r="D186" s="190"/>
      <c r="E186" s="79" t="s">
        <v>411</v>
      </c>
      <c r="F186" s="21" t="s">
        <v>24</v>
      </c>
      <c r="G186" s="21" t="s">
        <v>27</v>
      </c>
      <c r="H186" s="21" t="s">
        <v>28</v>
      </c>
      <c r="I186" s="58" t="s">
        <v>349</v>
      </c>
      <c r="J186" s="21"/>
    </row>
    <row r="187" spans="1:10" ht="12.75">
      <c r="A187" s="48">
        <v>119</v>
      </c>
      <c r="B187" s="24">
        <v>40924</v>
      </c>
      <c r="C187" s="186">
        <f>SUM(A187:A191)</f>
        <v>131.36</v>
      </c>
      <c r="D187" s="190">
        <v>40926</v>
      </c>
      <c r="E187" s="79" t="s">
        <v>412</v>
      </c>
      <c r="F187" s="21" t="s">
        <v>186</v>
      </c>
      <c r="G187" s="21" t="s">
        <v>27</v>
      </c>
      <c r="H187" s="21" t="s">
        <v>193</v>
      </c>
      <c r="I187" s="21" t="s">
        <v>239</v>
      </c>
      <c r="J187" s="21" t="s">
        <v>242</v>
      </c>
    </row>
    <row r="188" spans="1:10" ht="12.75">
      <c r="A188" s="48">
        <v>5</v>
      </c>
      <c r="B188" s="24">
        <v>40924</v>
      </c>
      <c r="C188" s="186"/>
      <c r="D188" s="190"/>
      <c r="E188" s="79" t="s">
        <v>412</v>
      </c>
      <c r="F188" s="21" t="s">
        <v>186</v>
      </c>
      <c r="G188" s="21" t="s">
        <v>27</v>
      </c>
      <c r="H188" s="21" t="s">
        <v>193</v>
      </c>
      <c r="I188" s="21" t="s">
        <v>231</v>
      </c>
      <c r="J188" s="21"/>
    </row>
    <row r="189" spans="1:10" ht="12.75">
      <c r="A189" s="48">
        <v>5</v>
      </c>
      <c r="B189" s="24">
        <v>40924</v>
      </c>
      <c r="C189" s="186"/>
      <c r="D189" s="190"/>
      <c r="E189" s="79" t="s">
        <v>412</v>
      </c>
      <c r="F189" s="21" t="s">
        <v>186</v>
      </c>
      <c r="G189" s="21" t="s">
        <v>27</v>
      </c>
      <c r="H189" s="21" t="s">
        <v>193</v>
      </c>
      <c r="I189" s="21" t="s">
        <v>40</v>
      </c>
      <c r="J189" s="21" t="s">
        <v>197</v>
      </c>
    </row>
    <row r="190" spans="1:10" ht="12.75">
      <c r="A190" s="48">
        <v>8</v>
      </c>
      <c r="B190" s="24">
        <v>40924</v>
      </c>
      <c r="C190" s="186"/>
      <c r="D190" s="190"/>
      <c r="E190" s="79" t="s">
        <v>412</v>
      </c>
      <c r="F190" s="21" t="s">
        <v>186</v>
      </c>
      <c r="G190" s="21" t="s">
        <v>27</v>
      </c>
      <c r="H190" s="21" t="s">
        <v>193</v>
      </c>
      <c r="I190" s="21" t="s">
        <v>40</v>
      </c>
      <c r="J190" s="21" t="s">
        <v>196</v>
      </c>
    </row>
    <row r="191" spans="1:10" ht="12.75">
      <c r="A191" s="48">
        <v>-5.64</v>
      </c>
      <c r="B191" s="24">
        <v>40924</v>
      </c>
      <c r="C191" s="186"/>
      <c r="D191" s="190"/>
      <c r="E191" s="79" t="s">
        <v>412</v>
      </c>
      <c r="F191" s="21" t="s">
        <v>24</v>
      </c>
      <c r="G191" s="21" t="s">
        <v>27</v>
      </c>
      <c r="H191" s="21" t="s">
        <v>28</v>
      </c>
      <c r="I191" s="58" t="s">
        <v>349</v>
      </c>
      <c r="J191" s="21"/>
    </row>
    <row r="192" spans="1:10" ht="12.75">
      <c r="A192" s="21">
        <v>65</v>
      </c>
      <c r="B192" s="24">
        <v>40927</v>
      </c>
      <c r="C192" s="21">
        <v>65</v>
      </c>
      <c r="D192" s="24">
        <v>40927</v>
      </c>
      <c r="E192" s="59" t="s">
        <v>346</v>
      </c>
      <c r="F192" s="50" t="s">
        <v>185</v>
      </c>
      <c r="G192" s="21" t="s">
        <v>362</v>
      </c>
      <c r="H192" s="50" t="s">
        <v>391</v>
      </c>
      <c r="I192" s="50" t="s">
        <v>27</v>
      </c>
      <c r="J192" s="50"/>
    </row>
    <row r="193" spans="1:10" ht="13.5" thickBot="1">
      <c r="A193" s="21">
        <v>40</v>
      </c>
      <c r="B193" s="24">
        <v>40927</v>
      </c>
      <c r="C193" s="25">
        <v>40</v>
      </c>
      <c r="D193" s="31">
        <v>40927</v>
      </c>
      <c r="E193" s="101" t="s">
        <v>346</v>
      </c>
      <c r="F193" s="50" t="s">
        <v>185</v>
      </c>
      <c r="G193" s="21" t="s">
        <v>362</v>
      </c>
      <c r="H193" s="50" t="s">
        <v>391</v>
      </c>
      <c r="I193" s="50" t="s">
        <v>27</v>
      </c>
      <c r="J193" s="50"/>
    </row>
    <row r="194" spans="1:10" ht="12.75">
      <c r="A194" s="21">
        <v>238</v>
      </c>
      <c r="B194" s="24">
        <v>40931</v>
      </c>
      <c r="C194" s="21">
        <v>238</v>
      </c>
      <c r="D194" s="24">
        <v>40931</v>
      </c>
      <c r="E194" s="59" t="s">
        <v>346</v>
      </c>
      <c r="F194" s="50" t="s">
        <v>185</v>
      </c>
      <c r="G194" s="21" t="s">
        <v>362</v>
      </c>
      <c r="H194" s="50" t="s">
        <v>391</v>
      </c>
      <c r="I194" s="50" t="s">
        <v>27</v>
      </c>
      <c r="J194" s="50"/>
    </row>
    <row r="195" spans="1:10" ht="12.75">
      <c r="A195" s="48">
        <v>238</v>
      </c>
      <c r="B195" s="24">
        <v>40921</v>
      </c>
      <c r="C195" s="193">
        <f>SUM(A195:A198)</f>
        <v>293.61</v>
      </c>
      <c r="D195" s="185">
        <v>40931</v>
      </c>
      <c r="E195" s="79" t="s">
        <v>410</v>
      </c>
      <c r="F195" s="21" t="s">
        <v>186</v>
      </c>
      <c r="G195" s="21" t="s">
        <v>27</v>
      </c>
      <c r="H195" s="21" t="s">
        <v>193</v>
      </c>
      <c r="I195" s="21" t="s">
        <v>239</v>
      </c>
      <c r="J195" s="21" t="s">
        <v>242</v>
      </c>
    </row>
    <row r="196" spans="1:10" ht="12.75">
      <c r="A196" s="48">
        <v>-7.2</v>
      </c>
      <c r="B196" s="24">
        <v>40921</v>
      </c>
      <c r="C196" s="193"/>
      <c r="D196" s="185"/>
      <c r="E196" s="79" t="s">
        <v>410</v>
      </c>
      <c r="F196" s="21" t="s">
        <v>24</v>
      </c>
      <c r="G196" s="21" t="s">
        <v>27</v>
      </c>
      <c r="H196" s="21" t="s">
        <v>28</v>
      </c>
      <c r="I196" s="58" t="s">
        <v>349</v>
      </c>
      <c r="J196" s="21"/>
    </row>
    <row r="197" spans="1:10" ht="12.75">
      <c r="A197" s="48">
        <v>65</v>
      </c>
      <c r="B197" s="24">
        <v>40927</v>
      </c>
      <c r="C197" s="193"/>
      <c r="D197" s="185"/>
      <c r="E197" s="79" t="s">
        <v>413</v>
      </c>
      <c r="F197" s="21" t="s">
        <v>186</v>
      </c>
      <c r="G197" s="21" t="s">
        <v>27</v>
      </c>
      <c r="H197" s="21" t="s">
        <v>193</v>
      </c>
      <c r="I197" s="21" t="s">
        <v>239</v>
      </c>
      <c r="J197" s="21" t="s">
        <v>248</v>
      </c>
    </row>
    <row r="198" spans="1:10" ht="12.75">
      <c r="A198" s="48">
        <v>-2.19</v>
      </c>
      <c r="B198" s="24">
        <v>40927</v>
      </c>
      <c r="C198" s="193"/>
      <c r="D198" s="185"/>
      <c r="E198" s="79" t="s">
        <v>413</v>
      </c>
      <c r="F198" s="21" t="s">
        <v>24</v>
      </c>
      <c r="G198" s="21" t="s">
        <v>27</v>
      </c>
      <c r="H198" s="21" t="s">
        <v>28</v>
      </c>
      <c r="I198" s="58" t="s">
        <v>349</v>
      </c>
      <c r="J198" s="21"/>
    </row>
    <row r="199" spans="1:10" ht="12.75">
      <c r="A199" s="48">
        <v>119</v>
      </c>
      <c r="B199" s="24">
        <v>40927</v>
      </c>
      <c r="C199" s="192">
        <f>SUM(A199:A200)</f>
        <v>115.25</v>
      </c>
      <c r="D199" s="185">
        <v>40931</v>
      </c>
      <c r="E199" s="79" t="s">
        <v>414</v>
      </c>
      <c r="F199" s="21" t="s">
        <v>186</v>
      </c>
      <c r="G199" s="21" t="s">
        <v>27</v>
      </c>
      <c r="H199" s="21" t="s">
        <v>193</v>
      </c>
      <c r="I199" s="21" t="s">
        <v>239</v>
      </c>
      <c r="J199" s="21" t="s">
        <v>242</v>
      </c>
    </row>
    <row r="200" spans="1:10" ht="12.75">
      <c r="A200" s="48">
        <v>-3.75</v>
      </c>
      <c r="B200" s="24">
        <v>40927</v>
      </c>
      <c r="C200" s="193"/>
      <c r="D200" s="185"/>
      <c r="E200" s="79" t="s">
        <v>415</v>
      </c>
      <c r="F200" s="21" t="s">
        <v>24</v>
      </c>
      <c r="G200" s="21" t="s">
        <v>27</v>
      </c>
      <c r="H200" s="21" t="s">
        <v>28</v>
      </c>
      <c r="I200" s="58" t="s">
        <v>349</v>
      </c>
      <c r="J200" s="21"/>
    </row>
    <row r="201" spans="1:10" ht="12.75">
      <c r="A201" s="21">
        <v>119</v>
      </c>
      <c r="B201" s="24">
        <v>40934</v>
      </c>
      <c r="C201" s="21">
        <v>119</v>
      </c>
      <c r="D201" s="24">
        <v>40934</v>
      </c>
      <c r="E201" s="59" t="s">
        <v>346</v>
      </c>
      <c r="F201" s="50" t="s">
        <v>185</v>
      </c>
      <c r="G201" s="21" t="s">
        <v>362</v>
      </c>
      <c r="H201" s="50" t="s">
        <v>391</v>
      </c>
      <c r="I201" s="50" t="s">
        <v>27</v>
      </c>
      <c r="J201" s="50"/>
    </row>
    <row r="202" spans="1:10" ht="12.75">
      <c r="A202" s="21">
        <v>33</v>
      </c>
      <c r="B202" s="24">
        <v>40934</v>
      </c>
      <c r="C202" s="21">
        <v>33</v>
      </c>
      <c r="D202" s="24">
        <v>40934</v>
      </c>
      <c r="E202" s="59" t="s">
        <v>346</v>
      </c>
      <c r="F202" s="50" t="s">
        <v>185</v>
      </c>
      <c r="G202" s="21" t="s">
        <v>362</v>
      </c>
      <c r="H202" s="50" t="s">
        <v>391</v>
      </c>
      <c r="I202" s="50" t="s">
        <v>27</v>
      </c>
      <c r="J202" s="50"/>
    </row>
    <row r="203" spans="1:10" ht="12.75">
      <c r="A203" s="48">
        <v>65</v>
      </c>
      <c r="B203" s="24">
        <v>40932</v>
      </c>
      <c r="C203" s="192">
        <f>SUM(A203:A204)</f>
        <v>62.81</v>
      </c>
      <c r="D203" s="185">
        <v>40931</v>
      </c>
      <c r="E203" s="79" t="s">
        <v>416</v>
      </c>
      <c r="F203" s="21" t="s">
        <v>186</v>
      </c>
      <c r="G203" s="21" t="s">
        <v>27</v>
      </c>
      <c r="H203" s="21" t="s">
        <v>193</v>
      </c>
      <c r="I203" s="21" t="s">
        <v>239</v>
      </c>
      <c r="J203" s="21" t="s">
        <v>248</v>
      </c>
    </row>
    <row r="204" spans="1:10" ht="12.75">
      <c r="A204" s="21">
        <v>-2.19</v>
      </c>
      <c r="B204" s="24">
        <v>40932</v>
      </c>
      <c r="C204" s="193"/>
      <c r="D204" s="185"/>
      <c r="E204" s="79" t="s">
        <v>416</v>
      </c>
      <c r="F204" s="21" t="s">
        <v>24</v>
      </c>
      <c r="G204" s="21" t="s">
        <v>27</v>
      </c>
      <c r="H204" s="21" t="s">
        <v>28</v>
      </c>
      <c r="I204" s="58" t="s">
        <v>349</v>
      </c>
      <c r="J204" s="21"/>
    </row>
    <row r="205" spans="1:10" ht="12.75">
      <c r="A205" s="21">
        <v>130</v>
      </c>
      <c r="B205" s="24">
        <v>40935</v>
      </c>
      <c r="C205" s="21">
        <v>130</v>
      </c>
      <c r="D205" s="24">
        <v>40935</v>
      </c>
      <c r="E205" s="59" t="s">
        <v>346</v>
      </c>
      <c r="F205" s="50" t="s">
        <v>185</v>
      </c>
      <c r="G205" s="21" t="s">
        <v>362</v>
      </c>
      <c r="H205" s="50" t="s">
        <v>391</v>
      </c>
      <c r="I205" s="50" t="s">
        <v>27</v>
      </c>
      <c r="J205" s="50"/>
    </row>
    <row r="206" spans="1:10" ht="12.75">
      <c r="A206" s="21">
        <v>73</v>
      </c>
      <c r="B206" s="24">
        <v>40935</v>
      </c>
      <c r="C206" s="21">
        <v>73</v>
      </c>
      <c r="D206" s="24">
        <v>40935</v>
      </c>
      <c r="E206" s="59" t="s">
        <v>346</v>
      </c>
      <c r="F206" s="50" t="s">
        <v>185</v>
      </c>
      <c r="G206" s="21" t="s">
        <v>362</v>
      </c>
      <c r="H206" s="50" t="s">
        <v>391</v>
      </c>
      <c r="I206" s="50" t="s">
        <v>27</v>
      </c>
      <c r="J206" s="50"/>
    </row>
    <row r="207" spans="1:10" ht="12.75">
      <c r="A207" s="21">
        <v>65</v>
      </c>
      <c r="B207" s="24">
        <v>40935</v>
      </c>
      <c r="C207" s="21">
        <v>65</v>
      </c>
      <c r="D207" s="24">
        <v>40935</v>
      </c>
      <c r="E207" s="59" t="s">
        <v>346</v>
      </c>
      <c r="F207" s="50" t="s">
        <v>185</v>
      </c>
      <c r="G207" s="21" t="s">
        <v>362</v>
      </c>
      <c r="H207" s="50" t="s">
        <v>391</v>
      </c>
      <c r="I207" s="50" t="s">
        <v>27</v>
      </c>
      <c r="J207" s="50"/>
    </row>
    <row r="208" spans="1:10" ht="12.75">
      <c r="A208" s="21">
        <v>20</v>
      </c>
      <c r="B208" s="24">
        <v>40938</v>
      </c>
      <c r="C208" s="21">
        <v>20</v>
      </c>
      <c r="D208" s="24">
        <v>40938</v>
      </c>
      <c r="E208" s="59" t="s">
        <v>346</v>
      </c>
      <c r="F208" s="50" t="s">
        <v>185</v>
      </c>
      <c r="G208" s="21" t="s">
        <v>362</v>
      </c>
      <c r="H208" s="50" t="s">
        <v>391</v>
      </c>
      <c r="I208" s="50" t="s">
        <v>27</v>
      </c>
      <c r="J208" s="50"/>
    </row>
    <row r="209" spans="1:10" ht="12.75">
      <c r="A209" s="48">
        <v>119</v>
      </c>
      <c r="B209" s="24">
        <v>40933</v>
      </c>
      <c r="C209" s="193">
        <f>SUM(A209:A212)</f>
        <v>230.5</v>
      </c>
      <c r="D209" s="185">
        <v>40938</v>
      </c>
      <c r="E209" s="79" t="s">
        <v>419</v>
      </c>
      <c r="F209" s="21" t="s">
        <v>186</v>
      </c>
      <c r="G209" s="21" t="s">
        <v>27</v>
      </c>
      <c r="H209" s="21" t="s">
        <v>193</v>
      </c>
      <c r="I209" s="21" t="s">
        <v>239</v>
      </c>
      <c r="J209" s="21" t="s">
        <v>242</v>
      </c>
    </row>
    <row r="210" spans="1:10" ht="12.75">
      <c r="A210" s="48">
        <v>-3.75</v>
      </c>
      <c r="B210" s="24">
        <v>40933</v>
      </c>
      <c r="C210" s="193"/>
      <c r="D210" s="185"/>
      <c r="E210" s="79" t="s">
        <v>419</v>
      </c>
      <c r="F210" s="21" t="s">
        <v>24</v>
      </c>
      <c r="G210" s="21" t="s">
        <v>27</v>
      </c>
      <c r="H210" s="21" t="s">
        <v>28</v>
      </c>
      <c r="I210" s="58" t="s">
        <v>349</v>
      </c>
      <c r="J210" s="21"/>
    </row>
    <row r="211" spans="1:10" ht="12.75">
      <c r="A211" s="48">
        <v>119</v>
      </c>
      <c r="B211" s="24">
        <v>40935</v>
      </c>
      <c r="C211" s="193"/>
      <c r="D211" s="185"/>
      <c r="E211" s="79" t="s">
        <v>417</v>
      </c>
      <c r="F211" s="21" t="s">
        <v>186</v>
      </c>
      <c r="G211" s="21" t="s">
        <v>27</v>
      </c>
      <c r="H211" s="21" t="s">
        <v>193</v>
      </c>
      <c r="I211" s="21" t="s">
        <v>239</v>
      </c>
      <c r="J211" s="21" t="s">
        <v>242</v>
      </c>
    </row>
    <row r="212" spans="1:10" ht="12.75">
      <c r="A212" s="48">
        <v>-3.75</v>
      </c>
      <c r="B212" s="24">
        <v>40935</v>
      </c>
      <c r="C212" s="193"/>
      <c r="D212" s="185"/>
      <c r="E212" s="79" t="s">
        <v>418</v>
      </c>
      <c r="F212" s="21" t="s">
        <v>24</v>
      </c>
      <c r="G212" s="21" t="s">
        <v>27</v>
      </c>
      <c r="H212" s="21" t="s">
        <v>28</v>
      </c>
      <c r="I212" s="58" t="s">
        <v>349</v>
      </c>
      <c r="J212" s="21"/>
    </row>
    <row r="213" spans="1:10" ht="12.75">
      <c r="A213" s="48">
        <v>238</v>
      </c>
      <c r="B213" s="24">
        <v>40936</v>
      </c>
      <c r="C213" s="192">
        <f>SUM(A213:A214)</f>
        <v>230.8</v>
      </c>
      <c r="D213" s="185">
        <v>40938</v>
      </c>
      <c r="E213" s="79" t="s">
        <v>420</v>
      </c>
      <c r="F213" s="21" t="s">
        <v>186</v>
      </c>
      <c r="G213" s="21" t="s">
        <v>27</v>
      </c>
      <c r="H213" s="21" t="s">
        <v>193</v>
      </c>
      <c r="I213" s="21" t="s">
        <v>239</v>
      </c>
      <c r="J213" s="21" t="s">
        <v>242</v>
      </c>
    </row>
    <row r="214" spans="1:10" ht="12.75">
      <c r="A214" s="48">
        <v>-7.2</v>
      </c>
      <c r="B214" s="24">
        <v>40936</v>
      </c>
      <c r="C214" s="193"/>
      <c r="D214" s="185"/>
      <c r="E214" s="79" t="s">
        <v>420</v>
      </c>
      <c r="F214" s="21" t="s">
        <v>24</v>
      </c>
      <c r="G214" s="21" t="s">
        <v>27</v>
      </c>
      <c r="H214" s="21" t="s">
        <v>28</v>
      </c>
      <c r="I214" s="58" t="s">
        <v>349</v>
      </c>
      <c r="J214" s="21"/>
    </row>
    <row r="215" spans="1:10" ht="12.75">
      <c r="A215" s="21">
        <v>157</v>
      </c>
      <c r="B215" s="24">
        <v>40942</v>
      </c>
      <c r="C215" s="21">
        <v>157</v>
      </c>
      <c r="D215" s="24">
        <v>40942</v>
      </c>
      <c r="E215" s="59" t="s">
        <v>346</v>
      </c>
      <c r="F215" s="50" t="s">
        <v>185</v>
      </c>
      <c r="G215" s="21" t="s">
        <v>362</v>
      </c>
      <c r="H215" s="50" t="s">
        <v>391</v>
      </c>
      <c r="I215" s="50" t="s">
        <v>27</v>
      </c>
      <c r="J215" s="50"/>
    </row>
    <row r="216" spans="1:10" ht="12.75">
      <c r="A216" s="21">
        <v>119</v>
      </c>
      <c r="B216" s="24">
        <v>40942</v>
      </c>
      <c r="C216" s="21">
        <v>119</v>
      </c>
      <c r="D216" s="24">
        <v>40942</v>
      </c>
      <c r="E216" s="59" t="s">
        <v>346</v>
      </c>
      <c r="F216" s="50" t="s">
        <v>185</v>
      </c>
      <c r="G216" s="21" t="s">
        <v>362</v>
      </c>
      <c r="H216" s="50" t="s">
        <v>391</v>
      </c>
      <c r="I216" s="50" t="s">
        <v>27</v>
      </c>
      <c r="J216" s="50"/>
    </row>
    <row r="217" spans="1:10" ht="12.75">
      <c r="A217" s="21">
        <v>65</v>
      </c>
      <c r="B217" s="24">
        <v>40942</v>
      </c>
      <c r="C217" s="21">
        <v>65</v>
      </c>
      <c r="D217" s="24">
        <v>40942</v>
      </c>
      <c r="E217" s="59" t="s">
        <v>346</v>
      </c>
      <c r="F217" s="50" t="s">
        <v>185</v>
      </c>
      <c r="G217" s="21" t="s">
        <v>362</v>
      </c>
      <c r="H217" s="50" t="s">
        <v>391</v>
      </c>
      <c r="I217" s="50" t="s">
        <v>27</v>
      </c>
      <c r="J217" s="50"/>
    </row>
    <row r="218" spans="1:10" ht="12.75">
      <c r="A218" s="48">
        <v>65</v>
      </c>
      <c r="B218" s="24">
        <v>40936</v>
      </c>
      <c r="C218" s="191">
        <f>SUM(A218:A235)</f>
        <v>575.93</v>
      </c>
      <c r="D218" s="190">
        <v>40942</v>
      </c>
      <c r="E218" s="79" t="s">
        <v>421</v>
      </c>
      <c r="F218" s="21" t="s">
        <v>186</v>
      </c>
      <c r="G218" s="21" t="s">
        <v>27</v>
      </c>
      <c r="H218" s="21" t="s">
        <v>193</v>
      </c>
      <c r="I218" s="21" t="s">
        <v>239</v>
      </c>
      <c r="J218" s="21" t="s">
        <v>248</v>
      </c>
    </row>
    <row r="219" spans="1:10" ht="12.75">
      <c r="A219" s="21">
        <v>-2.19</v>
      </c>
      <c r="B219" s="24">
        <v>40936</v>
      </c>
      <c r="C219" s="186"/>
      <c r="D219" s="190"/>
      <c r="E219" s="79" t="s">
        <v>421</v>
      </c>
      <c r="F219" s="21" t="s">
        <v>24</v>
      </c>
      <c r="G219" s="21" t="s">
        <v>27</v>
      </c>
      <c r="H219" s="21" t="s">
        <v>28</v>
      </c>
      <c r="I219" s="58" t="s">
        <v>349</v>
      </c>
      <c r="J219" s="21"/>
    </row>
    <row r="220" spans="1:10" ht="12.75">
      <c r="A220" s="48">
        <v>119</v>
      </c>
      <c r="B220" s="24">
        <v>40939</v>
      </c>
      <c r="C220" s="186"/>
      <c r="D220" s="190"/>
      <c r="E220" s="79" t="s">
        <v>422</v>
      </c>
      <c r="F220" s="21" t="s">
        <v>186</v>
      </c>
      <c r="G220" s="21" t="s">
        <v>27</v>
      </c>
      <c r="H220" s="21" t="s">
        <v>193</v>
      </c>
      <c r="I220" s="21" t="s">
        <v>239</v>
      </c>
      <c r="J220" s="21" t="s">
        <v>242</v>
      </c>
    </row>
    <row r="221" spans="1:10" ht="12.75">
      <c r="A221" s="48">
        <v>5</v>
      </c>
      <c r="B221" s="24">
        <v>40939</v>
      </c>
      <c r="C221" s="186"/>
      <c r="D221" s="190"/>
      <c r="E221" s="79" t="s">
        <v>422</v>
      </c>
      <c r="F221" s="21" t="s">
        <v>186</v>
      </c>
      <c r="G221" s="21" t="s">
        <v>27</v>
      </c>
      <c r="H221" s="21" t="s">
        <v>193</v>
      </c>
      <c r="I221" s="21" t="s">
        <v>40</v>
      </c>
      <c r="J221" s="21" t="s">
        <v>197</v>
      </c>
    </row>
    <row r="222" spans="1:10" ht="12.75">
      <c r="A222" s="48">
        <v>8</v>
      </c>
      <c r="B222" s="24">
        <v>40939</v>
      </c>
      <c r="C222" s="186"/>
      <c r="D222" s="190"/>
      <c r="E222" s="79" t="s">
        <v>422</v>
      </c>
      <c r="F222" s="21" t="s">
        <v>186</v>
      </c>
      <c r="G222" s="21" t="s">
        <v>27</v>
      </c>
      <c r="H222" s="21" t="s">
        <v>193</v>
      </c>
      <c r="I222" s="21" t="s">
        <v>40</v>
      </c>
      <c r="J222" s="21" t="s">
        <v>196</v>
      </c>
    </row>
    <row r="223" spans="1:10" ht="12.75">
      <c r="A223" s="48">
        <v>-4.13</v>
      </c>
      <c r="B223" s="24">
        <v>40939</v>
      </c>
      <c r="C223" s="186"/>
      <c r="D223" s="190"/>
      <c r="E223" s="79" t="s">
        <v>422</v>
      </c>
      <c r="F223" s="21" t="s">
        <v>24</v>
      </c>
      <c r="G223" s="21" t="s">
        <v>27</v>
      </c>
      <c r="H223" s="21" t="s">
        <v>28</v>
      </c>
      <c r="I223" s="58" t="s">
        <v>349</v>
      </c>
      <c r="J223" s="21"/>
    </row>
    <row r="224" spans="1:10" ht="12.75">
      <c r="A224" s="48">
        <v>65</v>
      </c>
      <c r="B224" s="24">
        <v>40939</v>
      </c>
      <c r="C224" s="186"/>
      <c r="D224" s="190"/>
      <c r="E224" s="79" t="s">
        <v>423</v>
      </c>
      <c r="F224" s="21" t="s">
        <v>186</v>
      </c>
      <c r="G224" s="21" t="s">
        <v>27</v>
      </c>
      <c r="H224" s="21" t="s">
        <v>193</v>
      </c>
      <c r="I224" s="21" t="s">
        <v>239</v>
      </c>
      <c r="J224" s="21" t="s">
        <v>248</v>
      </c>
    </row>
    <row r="225" spans="1:10" ht="12.75">
      <c r="A225" s="48">
        <v>5</v>
      </c>
      <c r="B225" s="24">
        <v>40939</v>
      </c>
      <c r="C225" s="186"/>
      <c r="D225" s="190"/>
      <c r="E225" s="79" t="s">
        <v>423</v>
      </c>
      <c r="F225" s="21" t="s">
        <v>186</v>
      </c>
      <c r="G225" s="21" t="s">
        <v>27</v>
      </c>
      <c r="H225" s="21" t="s">
        <v>193</v>
      </c>
      <c r="I225" s="21" t="s">
        <v>231</v>
      </c>
      <c r="J225" s="21"/>
    </row>
    <row r="226" spans="1:10" ht="12.75">
      <c r="A226" s="48">
        <v>12</v>
      </c>
      <c r="B226" s="24">
        <v>40939</v>
      </c>
      <c r="C226" s="186"/>
      <c r="D226" s="190"/>
      <c r="E226" s="79" t="s">
        <v>423</v>
      </c>
      <c r="F226" s="21" t="s">
        <v>186</v>
      </c>
      <c r="G226" s="21" t="s">
        <v>27</v>
      </c>
      <c r="H226" s="21" t="s">
        <v>193</v>
      </c>
      <c r="I226" s="21" t="s">
        <v>40</v>
      </c>
      <c r="J226" s="21" t="s">
        <v>251</v>
      </c>
    </row>
    <row r="227" spans="1:10" ht="12.75">
      <c r="A227" s="48">
        <v>-2.68</v>
      </c>
      <c r="B227" s="24">
        <v>40939</v>
      </c>
      <c r="C227" s="186"/>
      <c r="D227" s="190"/>
      <c r="E227" s="79" t="s">
        <v>423</v>
      </c>
      <c r="F227" s="21" t="s">
        <v>24</v>
      </c>
      <c r="G227" s="21" t="s">
        <v>27</v>
      </c>
      <c r="H227" s="21" t="s">
        <v>28</v>
      </c>
      <c r="I227" s="58" t="s">
        <v>349</v>
      </c>
      <c r="J227" s="21"/>
    </row>
    <row r="228" spans="1:10" ht="12.75">
      <c r="A228" s="48">
        <v>119</v>
      </c>
      <c r="B228" s="24">
        <v>40939</v>
      </c>
      <c r="C228" s="186"/>
      <c r="D228" s="190"/>
      <c r="E228" s="79" t="s">
        <v>424</v>
      </c>
      <c r="F228" s="21" t="s">
        <v>186</v>
      </c>
      <c r="G228" s="21" t="s">
        <v>27</v>
      </c>
      <c r="H228" s="21" t="s">
        <v>193</v>
      </c>
      <c r="I228" s="21" t="s">
        <v>239</v>
      </c>
      <c r="J228" s="21" t="s">
        <v>242</v>
      </c>
    </row>
    <row r="229" spans="1:10" ht="12.75">
      <c r="A229" s="48">
        <v>-3.75</v>
      </c>
      <c r="B229" s="24">
        <v>40939</v>
      </c>
      <c r="C229" s="186"/>
      <c r="D229" s="190"/>
      <c r="E229" s="79" t="s">
        <v>424</v>
      </c>
      <c r="F229" s="21" t="s">
        <v>24</v>
      </c>
      <c r="G229" s="21" t="s">
        <v>27</v>
      </c>
      <c r="H229" s="21" t="s">
        <v>28</v>
      </c>
      <c r="I229" s="58" t="s">
        <v>349</v>
      </c>
      <c r="J229" s="21"/>
    </row>
    <row r="230" spans="1:10" ht="12.75">
      <c r="A230" s="48">
        <v>65</v>
      </c>
      <c r="B230" s="24">
        <v>40940</v>
      </c>
      <c r="C230" s="186"/>
      <c r="D230" s="190"/>
      <c r="E230" s="79" t="s">
        <v>425</v>
      </c>
      <c r="F230" s="21" t="s">
        <v>186</v>
      </c>
      <c r="G230" s="21" t="s">
        <v>27</v>
      </c>
      <c r="H230" s="21" t="s">
        <v>193</v>
      </c>
      <c r="I230" s="21" t="s">
        <v>239</v>
      </c>
      <c r="J230" s="21" t="s">
        <v>248</v>
      </c>
    </row>
    <row r="231" spans="1:10" ht="12.75">
      <c r="A231" s="21">
        <v>-2.19</v>
      </c>
      <c r="B231" s="24">
        <v>40940</v>
      </c>
      <c r="C231" s="186"/>
      <c r="D231" s="190"/>
      <c r="E231" s="79" t="s">
        <v>425</v>
      </c>
      <c r="F231" s="21" t="s">
        <v>24</v>
      </c>
      <c r="G231" s="21" t="s">
        <v>27</v>
      </c>
      <c r="H231" s="21" t="s">
        <v>28</v>
      </c>
      <c r="I231" s="58" t="s">
        <v>349</v>
      </c>
      <c r="J231" s="21"/>
    </row>
    <row r="232" spans="1:10" ht="12.75">
      <c r="A232" s="48">
        <v>119</v>
      </c>
      <c r="B232" s="24">
        <v>40940</v>
      </c>
      <c r="C232" s="186"/>
      <c r="D232" s="190"/>
      <c r="E232" s="79" t="s">
        <v>426</v>
      </c>
      <c r="F232" s="21" t="s">
        <v>186</v>
      </c>
      <c r="G232" s="21" t="s">
        <v>27</v>
      </c>
      <c r="H232" s="21" t="s">
        <v>193</v>
      </c>
      <c r="I232" s="21" t="s">
        <v>239</v>
      </c>
      <c r="J232" s="21" t="s">
        <v>242</v>
      </c>
    </row>
    <row r="233" spans="1:10" ht="12.75">
      <c r="A233" s="48">
        <v>5</v>
      </c>
      <c r="B233" s="24">
        <v>40940</v>
      </c>
      <c r="C233" s="186"/>
      <c r="D233" s="190"/>
      <c r="E233" s="79" t="s">
        <v>426</v>
      </c>
      <c r="F233" s="21" t="s">
        <v>186</v>
      </c>
      <c r="G233" s="21" t="s">
        <v>27</v>
      </c>
      <c r="H233" s="21" t="s">
        <v>193</v>
      </c>
      <c r="I233" s="21" t="s">
        <v>40</v>
      </c>
      <c r="J233" s="21" t="s">
        <v>197</v>
      </c>
    </row>
    <row r="234" spans="1:10" ht="12.75">
      <c r="A234" s="48">
        <v>8</v>
      </c>
      <c r="B234" s="24">
        <v>40940</v>
      </c>
      <c r="C234" s="186"/>
      <c r="D234" s="190"/>
      <c r="E234" s="79" t="s">
        <v>426</v>
      </c>
      <c r="F234" s="21" t="s">
        <v>186</v>
      </c>
      <c r="G234" s="21" t="s">
        <v>27</v>
      </c>
      <c r="H234" s="21" t="s">
        <v>193</v>
      </c>
      <c r="I234" s="21" t="s">
        <v>40</v>
      </c>
      <c r="J234" s="21" t="s">
        <v>196</v>
      </c>
    </row>
    <row r="235" spans="1:10" ht="12.75">
      <c r="A235" s="48">
        <v>-4.13</v>
      </c>
      <c r="B235" s="24">
        <v>40940</v>
      </c>
      <c r="C235" s="186"/>
      <c r="D235" s="190"/>
      <c r="E235" s="79" t="s">
        <v>426</v>
      </c>
      <c r="F235" s="21" t="s">
        <v>24</v>
      </c>
      <c r="G235" s="21" t="s">
        <v>27</v>
      </c>
      <c r="H235" s="21" t="s">
        <v>28</v>
      </c>
      <c r="I235" s="58" t="s">
        <v>349</v>
      </c>
      <c r="J235" s="21"/>
    </row>
    <row r="236" spans="1:10" ht="12.75">
      <c r="A236" s="21">
        <v>134</v>
      </c>
      <c r="B236" s="24">
        <v>40946</v>
      </c>
      <c r="C236" s="21">
        <v>134</v>
      </c>
      <c r="D236" s="24">
        <v>40946</v>
      </c>
      <c r="E236" s="59" t="s">
        <v>346</v>
      </c>
      <c r="F236" s="50" t="s">
        <v>185</v>
      </c>
      <c r="G236" s="21" t="s">
        <v>362</v>
      </c>
      <c r="H236" s="50" t="s">
        <v>391</v>
      </c>
      <c r="I236" s="50" t="s">
        <v>27</v>
      </c>
      <c r="J236" s="50"/>
    </row>
    <row r="237" spans="1:10" ht="12.75">
      <c r="A237" s="48">
        <v>119</v>
      </c>
      <c r="B237" s="24">
        <v>40940</v>
      </c>
      <c r="C237" s="186">
        <f>SUM(A237:A244)</f>
        <v>281.65999999999997</v>
      </c>
      <c r="D237" s="190">
        <v>40948</v>
      </c>
      <c r="E237" s="79" t="s">
        <v>428</v>
      </c>
      <c r="F237" s="21" t="s">
        <v>186</v>
      </c>
      <c r="G237" s="21" t="s">
        <v>27</v>
      </c>
      <c r="H237" s="21" t="s">
        <v>193</v>
      </c>
      <c r="I237" s="21" t="s">
        <v>239</v>
      </c>
      <c r="J237" s="21" t="s">
        <v>242</v>
      </c>
    </row>
    <row r="238" spans="1:10" ht="12.75">
      <c r="A238" s="48">
        <v>-3.75</v>
      </c>
      <c r="B238" s="24">
        <v>40940</v>
      </c>
      <c r="C238" s="186"/>
      <c r="D238" s="190"/>
      <c r="E238" s="79" t="s">
        <v>428</v>
      </c>
      <c r="F238" s="21" t="s">
        <v>24</v>
      </c>
      <c r="G238" s="21" t="s">
        <v>27</v>
      </c>
      <c r="H238" s="21" t="s">
        <v>28</v>
      </c>
      <c r="I238" s="58" t="s">
        <v>349</v>
      </c>
      <c r="J238" s="21"/>
    </row>
    <row r="239" spans="1:10" ht="12.75">
      <c r="A239" s="48">
        <v>5</v>
      </c>
      <c r="B239" s="24">
        <v>40945</v>
      </c>
      <c r="C239" s="186"/>
      <c r="D239" s="190"/>
      <c r="E239" s="79" t="s">
        <v>429</v>
      </c>
      <c r="F239" s="21" t="s">
        <v>186</v>
      </c>
      <c r="G239" s="21" t="s">
        <v>27</v>
      </c>
      <c r="H239" s="21" t="s">
        <v>193</v>
      </c>
      <c r="I239" s="21" t="s">
        <v>40</v>
      </c>
      <c r="J239" s="21" t="s">
        <v>197</v>
      </c>
    </row>
    <row r="240" spans="1:10" ht="12.75">
      <c r="A240" s="48">
        <v>8</v>
      </c>
      <c r="B240" s="24">
        <v>40945</v>
      </c>
      <c r="C240" s="186"/>
      <c r="D240" s="190"/>
      <c r="E240" s="79" t="s">
        <v>429</v>
      </c>
      <c r="F240" s="21" t="s">
        <v>186</v>
      </c>
      <c r="G240" s="21" t="s">
        <v>27</v>
      </c>
      <c r="H240" s="21" t="s">
        <v>193</v>
      </c>
      <c r="I240" s="21" t="s">
        <v>40</v>
      </c>
      <c r="J240" s="21" t="s">
        <v>196</v>
      </c>
    </row>
    <row r="241" spans="1:10" ht="12.75">
      <c r="A241" s="62">
        <v>30</v>
      </c>
      <c r="B241" s="24">
        <v>40945</v>
      </c>
      <c r="C241" s="186"/>
      <c r="D241" s="190"/>
      <c r="E241" s="79" t="s">
        <v>429</v>
      </c>
      <c r="F241" s="21" t="s">
        <v>186</v>
      </c>
      <c r="G241" s="21" t="s">
        <v>27</v>
      </c>
      <c r="H241" s="21" t="s">
        <v>193</v>
      </c>
      <c r="I241" s="21" t="s">
        <v>40</v>
      </c>
      <c r="J241" s="21" t="s">
        <v>252</v>
      </c>
    </row>
    <row r="242" spans="1:10" ht="12.75">
      <c r="A242" s="48">
        <v>-1.55</v>
      </c>
      <c r="B242" s="24">
        <v>40945</v>
      </c>
      <c r="C242" s="186"/>
      <c r="D242" s="190"/>
      <c r="E242" s="79" t="s">
        <v>429</v>
      </c>
      <c r="F242" s="21" t="s">
        <v>24</v>
      </c>
      <c r="G242" s="21" t="s">
        <v>27</v>
      </c>
      <c r="H242" s="21" t="s">
        <v>28</v>
      </c>
      <c r="I242" s="58" t="s">
        <v>349</v>
      </c>
      <c r="J242" s="21"/>
    </row>
    <row r="243" spans="1:10" ht="12.75">
      <c r="A243" s="48">
        <v>129</v>
      </c>
      <c r="B243" s="24">
        <v>40946</v>
      </c>
      <c r="C243" s="186"/>
      <c r="D243" s="190"/>
      <c r="E243" s="79" t="s">
        <v>430</v>
      </c>
      <c r="F243" s="21" t="s">
        <v>186</v>
      </c>
      <c r="G243" s="21" t="s">
        <v>27</v>
      </c>
      <c r="H243" s="21" t="s">
        <v>193</v>
      </c>
      <c r="I243" s="21" t="s">
        <v>239</v>
      </c>
      <c r="J243" s="21" t="s">
        <v>242</v>
      </c>
    </row>
    <row r="244" spans="1:10" ht="12.75">
      <c r="A244" s="48">
        <v>-4.04</v>
      </c>
      <c r="B244" s="24">
        <v>40946</v>
      </c>
      <c r="C244" s="186"/>
      <c r="D244" s="190"/>
      <c r="E244" s="79" t="s">
        <v>430</v>
      </c>
      <c r="F244" s="21" t="s">
        <v>24</v>
      </c>
      <c r="G244" s="21" t="s">
        <v>27</v>
      </c>
      <c r="H244" s="21" t="s">
        <v>28</v>
      </c>
      <c r="I244" s="58" t="s">
        <v>349</v>
      </c>
      <c r="J244" s="21"/>
    </row>
    <row r="245" spans="1:10" ht="12.75">
      <c r="A245" s="21">
        <v>2000</v>
      </c>
      <c r="B245" s="24">
        <v>40952</v>
      </c>
      <c r="C245" s="21">
        <v>2000</v>
      </c>
      <c r="D245" s="24">
        <v>40952</v>
      </c>
      <c r="E245" s="59" t="s">
        <v>346</v>
      </c>
      <c r="F245" s="21" t="s">
        <v>33</v>
      </c>
      <c r="G245" s="50"/>
      <c r="H245" s="50"/>
      <c r="I245" s="50"/>
      <c r="J245" s="50"/>
    </row>
    <row r="246" spans="1:10" ht="12.75">
      <c r="A246" s="21">
        <v>2000</v>
      </c>
      <c r="B246" s="24">
        <v>40953</v>
      </c>
      <c r="C246" s="186">
        <v>2010</v>
      </c>
      <c r="D246" s="190">
        <v>40953</v>
      </c>
      <c r="E246" s="79" t="s">
        <v>366</v>
      </c>
      <c r="F246" s="50" t="s">
        <v>185</v>
      </c>
      <c r="G246" s="21" t="s">
        <v>362</v>
      </c>
      <c r="H246" s="50" t="s">
        <v>391</v>
      </c>
      <c r="I246" s="50" t="s">
        <v>27</v>
      </c>
      <c r="J246" s="50"/>
    </row>
    <row r="247" spans="1:10" ht="12.75">
      <c r="A247" s="21">
        <v>10</v>
      </c>
      <c r="B247" s="24">
        <v>40953</v>
      </c>
      <c r="C247" s="186"/>
      <c r="D247" s="190"/>
      <c r="E247" s="79" t="s">
        <v>367</v>
      </c>
      <c r="F247" s="21" t="s">
        <v>185</v>
      </c>
      <c r="G247" s="21" t="s">
        <v>93</v>
      </c>
      <c r="H247" s="21" t="s">
        <v>94</v>
      </c>
      <c r="I247" s="21" t="s">
        <v>27</v>
      </c>
      <c r="J247" s="21"/>
    </row>
    <row r="248" spans="1:10" ht="12.75">
      <c r="A248" s="21">
        <v>169</v>
      </c>
      <c r="B248" s="24">
        <v>40951</v>
      </c>
      <c r="C248" s="192">
        <f>SUM(A248:A249)</f>
        <v>163.8</v>
      </c>
      <c r="D248" s="185">
        <v>40953</v>
      </c>
      <c r="E248" s="79" t="s">
        <v>431</v>
      </c>
      <c r="F248" s="21" t="s">
        <v>186</v>
      </c>
      <c r="G248" s="21" t="s">
        <v>27</v>
      </c>
      <c r="H248" s="21" t="s">
        <v>193</v>
      </c>
      <c r="I248" s="21" t="s">
        <v>239</v>
      </c>
      <c r="J248" s="21" t="s">
        <v>240</v>
      </c>
    </row>
    <row r="249" spans="1:10" ht="12.75">
      <c r="A249" s="21">
        <v>-5.2</v>
      </c>
      <c r="B249" s="24">
        <v>40951</v>
      </c>
      <c r="C249" s="193"/>
      <c r="D249" s="185"/>
      <c r="E249" s="79" t="s">
        <v>431</v>
      </c>
      <c r="F249" s="21" t="s">
        <v>24</v>
      </c>
      <c r="G249" s="21" t="s">
        <v>27</v>
      </c>
      <c r="H249" s="21" t="s">
        <v>28</v>
      </c>
      <c r="I249" s="58" t="s">
        <v>349</v>
      </c>
      <c r="J249" s="21"/>
    </row>
    <row r="250" spans="1:10" ht="12.75">
      <c r="A250" s="21">
        <v>129</v>
      </c>
      <c r="B250" s="24">
        <v>40951</v>
      </c>
      <c r="C250" s="192">
        <f>SUM(A250:A251)</f>
        <v>124.96</v>
      </c>
      <c r="D250" s="185">
        <v>40953</v>
      </c>
      <c r="E250" s="79" t="s">
        <v>432</v>
      </c>
      <c r="F250" s="21" t="s">
        <v>186</v>
      </c>
      <c r="G250" s="21" t="s">
        <v>27</v>
      </c>
      <c r="H250" s="21" t="s">
        <v>193</v>
      </c>
      <c r="I250" s="21" t="s">
        <v>239</v>
      </c>
      <c r="J250" s="21" t="s">
        <v>242</v>
      </c>
    </row>
    <row r="251" spans="1:10" ht="12.75">
      <c r="A251" s="21">
        <v>-4.04</v>
      </c>
      <c r="B251" s="24">
        <v>40951</v>
      </c>
      <c r="C251" s="193"/>
      <c r="D251" s="185"/>
      <c r="E251" s="79" t="s">
        <v>432</v>
      </c>
      <c r="F251" s="21" t="s">
        <v>24</v>
      </c>
      <c r="G251" s="21" t="s">
        <v>27</v>
      </c>
      <c r="H251" s="21" t="s">
        <v>28</v>
      </c>
      <c r="I251" s="58" t="s">
        <v>349</v>
      </c>
      <c r="J251" s="21"/>
    </row>
    <row r="252" spans="1:10" ht="12.75">
      <c r="A252" s="21">
        <v>169</v>
      </c>
      <c r="B252" s="24">
        <v>40953</v>
      </c>
      <c r="C252" s="192">
        <f>SUM(A252:A253)</f>
        <v>163.8</v>
      </c>
      <c r="D252" s="185">
        <v>40955</v>
      </c>
      <c r="E252" s="79" t="s">
        <v>433</v>
      </c>
      <c r="F252" s="21" t="s">
        <v>186</v>
      </c>
      <c r="G252" s="21" t="s">
        <v>27</v>
      </c>
      <c r="H252" s="21" t="s">
        <v>193</v>
      </c>
      <c r="I252" s="21" t="s">
        <v>239</v>
      </c>
      <c r="J252" s="21" t="s">
        <v>240</v>
      </c>
    </row>
    <row r="253" spans="1:10" ht="12.75">
      <c r="A253" s="21">
        <v>-5.2</v>
      </c>
      <c r="B253" s="24">
        <v>40953</v>
      </c>
      <c r="C253" s="193"/>
      <c r="D253" s="185"/>
      <c r="E253" s="79" t="s">
        <v>433</v>
      </c>
      <c r="F253" s="21" t="s">
        <v>24</v>
      </c>
      <c r="G253" s="21" t="s">
        <v>27</v>
      </c>
      <c r="H253" s="21" t="s">
        <v>28</v>
      </c>
      <c r="I253" s="58" t="s">
        <v>349</v>
      </c>
      <c r="J253" s="21"/>
    </row>
    <row r="254" spans="1:10" ht="12.75">
      <c r="A254" s="21">
        <v>169</v>
      </c>
      <c r="B254" s="24">
        <v>40956</v>
      </c>
      <c r="C254" s="21">
        <v>169</v>
      </c>
      <c r="D254" s="24">
        <v>40956</v>
      </c>
      <c r="E254" s="59" t="s">
        <v>346</v>
      </c>
      <c r="F254" s="50" t="s">
        <v>185</v>
      </c>
      <c r="G254" s="21" t="s">
        <v>362</v>
      </c>
      <c r="H254" s="50" t="s">
        <v>391</v>
      </c>
      <c r="I254" s="50" t="s">
        <v>27</v>
      </c>
      <c r="J254" s="50"/>
    </row>
    <row r="255" spans="1:10" ht="12.75">
      <c r="A255" s="21">
        <v>169</v>
      </c>
      <c r="B255" s="24">
        <v>40954</v>
      </c>
      <c r="C255" s="192">
        <f>SUM(A255:A256)</f>
        <v>163.8</v>
      </c>
      <c r="D255" s="185">
        <v>40956</v>
      </c>
      <c r="E255" s="79" t="s">
        <v>434</v>
      </c>
      <c r="F255" s="21" t="s">
        <v>186</v>
      </c>
      <c r="G255" s="21" t="s">
        <v>27</v>
      </c>
      <c r="H255" s="21" t="s">
        <v>193</v>
      </c>
      <c r="I255" s="21" t="s">
        <v>239</v>
      </c>
      <c r="J255" s="21" t="s">
        <v>240</v>
      </c>
    </row>
    <row r="256" spans="1:10" ht="13.5" thickBot="1">
      <c r="A256" s="21">
        <v>-5.2</v>
      </c>
      <c r="B256" s="24">
        <v>40954</v>
      </c>
      <c r="C256" s="209"/>
      <c r="D256" s="199"/>
      <c r="E256" s="78" t="s">
        <v>434</v>
      </c>
      <c r="F256" s="21" t="s">
        <v>24</v>
      </c>
      <c r="G256" s="21" t="s">
        <v>27</v>
      </c>
      <c r="H256" s="21" t="s">
        <v>28</v>
      </c>
      <c r="I256" s="58" t="s">
        <v>349</v>
      </c>
      <c r="J256" s="21"/>
    </row>
    <row r="257" spans="1:10" ht="12.75">
      <c r="A257" s="21">
        <v>1529</v>
      </c>
      <c r="B257" s="24">
        <v>40960</v>
      </c>
      <c r="C257" s="21">
        <v>1529</v>
      </c>
      <c r="D257" s="24">
        <v>40960</v>
      </c>
      <c r="E257" s="59" t="s">
        <v>347</v>
      </c>
      <c r="F257" s="50" t="s">
        <v>185</v>
      </c>
      <c r="G257" s="21" t="s">
        <v>362</v>
      </c>
      <c r="H257" s="50" t="s">
        <v>391</v>
      </c>
      <c r="I257" s="50" t="s">
        <v>27</v>
      </c>
      <c r="J257" s="50"/>
    </row>
    <row r="258" spans="1:10" ht="12.75">
      <c r="A258" s="21">
        <v>500</v>
      </c>
      <c r="B258" s="24">
        <v>40960</v>
      </c>
      <c r="C258" s="21">
        <v>500</v>
      </c>
      <c r="D258" s="24">
        <v>40960</v>
      </c>
      <c r="E258" s="59" t="s">
        <v>352</v>
      </c>
      <c r="F258" s="21" t="s">
        <v>185</v>
      </c>
      <c r="G258" s="21" t="s">
        <v>93</v>
      </c>
      <c r="H258" s="21" t="s">
        <v>94</v>
      </c>
      <c r="I258" s="21" t="s">
        <v>27</v>
      </c>
      <c r="J258" s="21"/>
    </row>
    <row r="259" spans="1:10" ht="12.75">
      <c r="A259" s="21">
        <v>260</v>
      </c>
      <c r="B259" s="24">
        <v>40960</v>
      </c>
      <c r="C259" s="21">
        <v>260</v>
      </c>
      <c r="D259" s="24">
        <v>40960</v>
      </c>
      <c r="E259" s="59" t="s">
        <v>352</v>
      </c>
      <c r="F259" s="21" t="s">
        <v>185</v>
      </c>
      <c r="G259" s="21" t="s">
        <v>93</v>
      </c>
      <c r="H259" s="21" t="s">
        <v>94</v>
      </c>
      <c r="I259" s="21" t="s">
        <v>27</v>
      </c>
      <c r="J259" s="21"/>
    </row>
    <row r="260" spans="1:10" ht="12.75">
      <c r="A260" s="21">
        <v>50</v>
      </c>
      <c r="B260" s="24">
        <v>40960</v>
      </c>
      <c r="C260" s="21">
        <v>50</v>
      </c>
      <c r="D260" s="24">
        <v>40960</v>
      </c>
      <c r="E260" s="59" t="s">
        <v>352</v>
      </c>
      <c r="F260" s="21" t="s">
        <v>185</v>
      </c>
      <c r="G260" s="21" t="s">
        <v>93</v>
      </c>
      <c r="H260" s="21" t="s">
        <v>94</v>
      </c>
      <c r="I260" s="21" t="s">
        <v>27</v>
      </c>
      <c r="J260" s="21"/>
    </row>
    <row r="261" spans="1:10" ht="12.75">
      <c r="A261" s="21">
        <v>40</v>
      </c>
      <c r="B261" s="24">
        <v>40960</v>
      </c>
      <c r="C261" s="21">
        <v>40</v>
      </c>
      <c r="D261" s="24">
        <v>40960</v>
      </c>
      <c r="E261" s="59" t="s">
        <v>352</v>
      </c>
      <c r="F261" s="21" t="s">
        <v>185</v>
      </c>
      <c r="G261" s="21" t="s">
        <v>93</v>
      </c>
      <c r="H261" s="21" t="s">
        <v>94</v>
      </c>
      <c r="I261" s="21" t="s">
        <v>27</v>
      </c>
      <c r="J261" s="21"/>
    </row>
    <row r="262" spans="1:10" ht="12.75">
      <c r="A262" s="21">
        <v>3</v>
      </c>
      <c r="B262" s="24">
        <v>40960</v>
      </c>
      <c r="C262" s="21">
        <v>3</v>
      </c>
      <c r="D262" s="24">
        <v>40960</v>
      </c>
      <c r="E262" s="59" t="s">
        <v>352</v>
      </c>
      <c r="F262" s="21" t="s">
        <v>185</v>
      </c>
      <c r="G262" s="21" t="s">
        <v>93</v>
      </c>
      <c r="H262" s="21" t="s">
        <v>94</v>
      </c>
      <c r="I262" s="21" t="s">
        <v>27</v>
      </c>
      <c r="J262" s="21"/>
    </row>
    <row r="263" spans="1:11" ht="12.75">
      <c r="A263" s="21">
        <v>28</v>
      </c>
      <c r="B263" s="24">
        <v>40961</v>
      </c>
      <c r="C263" s="21">
        <v>28</v>
      </c>
      <c r="D263" s="24">
        <v>40961</v>
      </c>
      <c r="E263" s="79" t="s">
        <v>373</v>
      </c>
      <c r="F263" s="50" t="s">
        <v>104</v>
      </c>
      <c r="G263" s="50" t="s">
        <v>105</v>
      </c>
      <c r="H263" s="50" t="s">
        <v>372</v>
      </c>
      <c r="I263" s="50" t="s">
        <v>14</v>
      </c>
      <c r="J263" s="50"/>
      <c r="K263" s="43"/>
    </row>
    <row r="264" spans="1:11" ht="12.75">
      <c r="A264" s="21">
        <v>28</v>
      </c>
      <c r="B264" s="24">
        <v>40961</v>
      </c>
      <c r="C264" s="21">
        <v>28</v>
      </c>
      <c r="D264" s="24">
        <v>40961</v>
      </c>
      <c r="E264" s="79" t="s">
        <v>375</v>
      </c>
      <c r="F264" s="50" t="s">
        <v>104</v>
      </c>
      <c r="G264" s="50" t="s">
        <v>105</v>
      </c>
      <c r="H264" s="50" t="s">
        <v>372</v>
      </c>
      <c r="I264" s="50" t="s">
        <v>14</v>
      </c>
      <c r="J264" s="50"/>
      <c r="K264" s="43"/>
    </row>
    <row r="265" spans="1:11" ht="12.75">
      <c r="A265" s="21">
        <v>14</v>
      </c>
      <c r="B265" s="24">
        <v>40961</v>
      </c>
      <c r="C265" s="21">
        <v>14</v>
      </c>
      <c r="D265" s="24">
        <v>40961</v>
      </c>
      <c r="E265" s="79" t="s">
        <v>374</v>
      </c>
      <c r="F265" s="50" t="s">
        <v>104</v>
      </c>
      <c r="G265" s="50" t="s">
        <v>105</v>
      </c>
      <c r="H265" s="50" t="s">
        <v>372</v>
      </c>
      <c r="I265" s="50" t="s">
        <v>14</v>
      </c>
      <c r="J265" s="50"/>
      <c r="K265" s="43"/>
    </row>
    <row r="266" spans="1:10" ht="12.75">
      <c r="A266" s="21">
        <v>20</v>
      </c>
      <c r="B266" s="24">
        <v>40956</v>
      </c>
      <c r="C266" s="192">
        <f>SUM(A266:A267)</f>
        <v>19.12</v>
      </c>
      <c r="D266" s="185">
        <v>40961</v>
      </c>
      <c r="E266" s="79" t="s">
        <v>438</v>
      </c>
      <c r="F266" s="21" t="s">
        <v>186</v>
      </c>
      <c r="G266" s="21" t="s">
        <v>27</v>
      </c>
      <c r="H266" s="21" t="s">
        <v>193</v>
      </c>
      <c r="I266" s="21" t="s">
        <v>239</v>
      </c>
      <c r="J266" s="21" t="s">
        <v>249</v>
      </c>
    </row>
    <row r="267" spans="1:10" ht="12.75">
      <c r="A267" s="21">
        <v>-0.88</v>
      </c>
      <c r="B267" s="24">
        <v>40956</v>
      </c>
      <c r="C267" s="193"/>
      <c r="D267" s="185"/>
      <c r="E267" s="79" t="s">
        <v>438</v>
      </c>
      <c r="F267" s="21" t="s">
        <v>24</v>
      </c>
      <c r="G267" s="21" t="s">
        <v>27</v>
      </c>
      <c r="H267" s="21" t="s">
        <v>28</v>
      </c>
      <c r="I267" s="58" t="s">
        <v>349</v>
      </c>
      <c r="J267" s="21"/>
    </row>
    <row r="268" spans="1:10" ht="12.75">
      <c r="A268" s="21">
        <v>153</v>
      </c>
      <c r="B268" s="24">
        <v>40962</v>
      </c>
      <c r="C268" s="21">
        <v>153</v>
      </c>
      <c r="D268" s="24">
        <v>40962</v>
      </c>
      <c r="E268" s="59" t="s">
        <v>352</v>
      </c>
      <c r="F268" s="21" t="s">
        <v>185</v>
      </c>
      <c r="G268" s="21" t="s">
        <v>93</v>
      </c>
      <c r="H268" s="21" t="s">
        <v>94</v>
      </c>
      <c r="I268" s="21" t="s">
        <v>27</v>
      </c>
      <c r="J268" s="21"/>
    </row>
    <row r="269" spans="1:10" ht="12.75">
      <c r="A269" s="21">
        <v>10</v>
      </c>
      <c r="B269" s="24">
        <v>40962</v>
      </c>
      <c r="C269" s="21">
        <v>10</v>
      </c>
      <c r="D269" s="24">
        <v>40962</v>
      </c>
      <c r="E269" s="59" t="s">
        <v>352</v>
      </c>
      <c r="F269" s="21" t="s">
        <v>185</v>
      </c>
      <c r="G269" s="21" t="s">
        <v>93</v>
      </c>
      <c r="H269" s="21" t="s">
        <v>94</v>
      </c>
      <c r="I269" s="21" t="s">
        <v>27</v>
      </c>
      <c r="J269" s="21"/>
    </row>
    <row r="270" spans="1:11" ht="12.75">
      <c r="A270" s="21">
        <v>35</v>
      </c>
      <c r="B270" s="24">
        <v>40966</v>
      </c>
      <c r="C270" s="21">
        <v>35</v>
      </c>
      <c r="D270" s="24">
        <v>40966</v>
      </c>
      <c r="E270" s="79" t="s">
        <v>376</v>
      </c>
      <c r="F270" s="50" t="s">
        <v>104</v>
      </c>
      <c r="G270" s="50" t="s">
        <v>105</v>
      </c>
      <c r="H270" s="50" t="s">
        <v>372</v>
      </c>
      <c r="I270" s="50" t="s">
        <v>14</v>
      </c>
      <c r="J270" s="50"/>
      <c r="K270" s="43"/>
    </row>
    <row r="271" spans="1:10" ht="12.75">
      <c r="A271" s="21">
        <v>132</v>
      </c>
      <c r="B271" s="24">
        <v>40969</v>
      </c>
      <c r="C271" s="21">
        <v>132</v>
      </c>
      <c r="D271" s="24">
        <v>40969</v>
      </c>
      <c r="E271" s="59" t="s">
        <v>347</v>
      </c>
      <c r="F271" s="50" t="s">
        <v>185</v>
      </c>
      <c r="G271" s="21" t="s">
        <v>362</v>
      </c>
      <c r="H271" s="50" t="s">
        <v>391</v>
      </c>
      <c r="I271" s="50" t="s">
        <v>27</v>
      </c>
      <c r="J271" s="50"/>
    </row>
    <row r="272" spans="1:10" ht="12.75">
      <c r="A272" s="21">
        <v>285</v>
      </c>
      <c r="B272" s="24">
        <v>40973</v>
      </c>
      <c r="C272" s="21">
        <v>285</v>
      </c>
      <c r="D272" s="24">
        <v>40973</v>
      </c>
      <c r="E272" s="59" t="s">
        <v>352</v>
      </c>
      <c r="F272" s="21" t="s">
        <v>185</v>
      </c>
      <c r="G272" s="21" t="s">
        <v>93</v>
      </c>
      <c r="H272" s="21" t="s">
        <v>94</v>
      </c>
      <c r="I272" s="21" t="s">
        <v>27</v>
      </c>
      <c r="J272" s="21"/>
    </row>
    <row r="273" spans="1:10" ht="12.75">
      <c r="A273" s="21">
        <v>200</v>
      </c>
      <c r="B273" s="24">
        <v>40973</v>
      </c>
      <c r="C273" s="21">
        <v>200</v>
      </c>
      <c r="D273" s="24">
        <v>40973</v>
      </c>
      <c r="E273" s="59" t="s">
        <v>352</v>
      </c>
      <c r="F273" s="21" t="s">
        <v>185</v>
      </c>
      <c r="G273" s="21" t="s">
        <v>93</v>
      </c>
      <c r="H273" s="21" t="s">
        <v>94</v>
      </c>
      <c r="I273" s="21" t="s">
        <v>27</v>
      </c>
      <c r="J273" s="21"/>
    </row>
    <row r="274" spans="1:10" ht="12.75">
      <c r="A274" s="21">
        <v>95</v>
      </c>
      <c r="B274" s="24">
        <v>40973</v>
      </c>
      <c r="C274" s="21">
        <v>95</v>
      </c>
      <c r="D274" s="24">
        <v>40973</v>
      </c>
      <c r="E274" s="59" t="s">
        <v>347</v>
      </c>
      <c r="F274" s="50" t="s">
        <v>185</v>
      </c>
      <c r="G274" s="21" t="s">
        <v>362</v>
      </c>
      <c r="H274" s="50" t="s">
        <v>391</v>
      </c>
      <c r="I274" s="50" t="s">
        <v>27</v>
      </c>
      <c r="J274" s="50"/>
    </row>
    <row r="275" spans="1:11" ht="12.75">
      <c r="A275" s="21">
        <v>28</v>
      </c>
      <c r="B275" s="24">
        <v>40972</v>
      </c>
      <c r="C275" s="21">
        <v>28</v>
      </c>
      <c r="D275" s="24">
        <v>40973</v>
      </c>
      <c r="E275" s="79" t="s">
        <v>379</v>
      </c>
      <c r="F275" s="50" t="s">
        <v>104</v>
      </c>
      <c r="G275" s="50" t="s">
        <v>105</v>
      </c>
      <c r="H275" s="50" t="s">
        <v>372</v>
      </c>
      <c r="I275" s="50" t="s">
        <v>14</v>
      </c>
      <c r="J275" s="50"/>
      <c r="K275" s="43"/>
    </row>
    <row r="276" spans="1:11" ht="12.75">
      <c r="A276" s="21">
        <v>28</v>
      </c>
      <c r="B276" s="24">
        <v>40972</v>
      </c>
      <c r="C276" s="21">
        <v>28</v>
      </c>
      <c r="D276" s="24">
        <v>40973</v>
      </c>
      <c r="E276" s="79" t="s">
        <v>380</v>
      </c>
      <c r="F276" s="50" t="s">
        <v>104</v>
      </c>
      <c r="G276" s="50" t="s">
        <v>105</v>
      </c>
      <c r="H276" s="50" t="s">
        <v>372</v>
      </c>
      <c r="I276" s="50" t="s">
        <v>14</v>
      </c>
      <c r="J276" s="50"/>
      <c r="K276" s="43"/>
    </row>
    <row r="277" spans="1:11" ht="12.75">
      <c r="A277" s="21">
        <v>14</v>
      </c>
      <c r="B277" s="24">
        <v>40972</v>
      </c>
      <c r="C277" s="21">
        <v>14</v>
      </c>
      <c r="D277" s="24">
        <v>40973</v>
      </c>
      <c r="E277" s="79" t="s">
        <v>377</v>
      </c>
      <c r="F277" s="50" t="s">
        <v>104</v>
      </c>
      <c r="G277" s="50" t="s">
        <v>105</v>
      </c>
      <c r="H277" s="50" t="s">
        <v>372</v>
      </c>
      <c r="I277" s="50" t="s">
        <v>14</v>
      </c>
      <c r="J277" s="50"/>
      <c r="K277" s="43"/>
    </row>
    <row r="278" spans="1:11" ht="13.5" thickBot="1">
      <c r="A278" s="21">
        <v>28</v>
      </c>
      <c r="B278" s="24">
        <v>40972</v>
      </c>
      <c r="C278" s="25">
        <v>28</v>
      </c>
      <c r="D278" s="31">
        <v>40975</v>
      </c>
      <c r="E278" s="78" t="s">
        <v>378</v>
      </c>
      <c r="F278" s="50" t="s">
        <v>104</v>
      </c>
      <c r="G278" s="50" t="s">
        <v>105</v>
      </c>
      <c r="H278" s="50" t="s">
        <v>372</v>
      </c>
      <c r="I278" s="50" t="s">
        <v>14</v>
      </c>
      <c r="J278" s="50"/>
      <c r="K278" s="43"/>
    </row>
    <row r="279" spans="1:11" ht="12.75" customHeight="1">
      <c r="A279" s="21">
        <v>14</v>
      </c>
      <c r="B279" s="24">
        <v>40988</v>
      </c>
      <c r="C279" s="21">
        <v>14</v>
      </c>
      <c r="D279" s="24">
        <v>40988</v>
      </c>
      <c r="E279" s="79" t="s">
        <v>382</v>
      </c>
      <c r="F279" s="50" t="s">
        <v>104</v>
      </c>
      <c r="G279" s="50" t="s">
        <v>105</v>
      </c>
      <c r="H279" s="50" t="s">
        <v>372</v>
      </c>
      <c r="I279" s="50" t="s">
        <v>14</v>
      </c>
      <c r="J279" s="50"/>
      <c r="K279" s="43"/>
    </row>
    <row r="280" spans="1:11" ht="12.75">
      <c r="A280" s="21">
        <v>7</v>
      </c>
      <c r="B280" s="24">
        <v>40988</v>
      </c>
      <c r="C280" s="21">
        <v>7</v>
      </c>
      <c r="D280" s="24">
        <v>40988</v>
      </c>
      <c r="E280" s="79" t="s">
        <v>381</v>
      </c>
      <c r="F280" s="50" t="s">
        <v>104</v>
      </c>
      <c r="G280" s="50" t="s">
        <v>105</v>
      </c>
      <c r="H280" s="50" t="s">
        <v>372</v>
      </c>
      <c r="I280" s="50" t="s">
        <v>14</v>
      </c>
      <c r="J280" s="50"/>
      <c r="K280" s="43"/>
    </row>
    <row r="281" spans="1:11" ht="12.75">
      <c r="A281" s="21">
        <v>42</v>
      </c>
      <c r="B281" s="24">
        <v>40991</v>
      </c>
      <c r="C281" s="21">
        <v>42</v>
      </c>
      <c r="D281" s="24">
        <v>40991</v>
      </c>
      <c r="E281" s="79" t="s">
        <v>387</v>
      </c>
      <c r="F281" s="50" t="s">
        <v>104</v>
      </c>
      <c r="G281" s="50" t="s">
        <v>105</v>
      </c>
      <c r="H281" s="50" t="s">
        <v>372</v>
      </c>
      <c r="I281" s="50" t="s">
        <v>14</v>
      </c>
      <c r="J281" s="50"/>
      <c r="K281" s="43"/>
    </row>
    <row r="282" spans="1:10" ht="12.75">
      <c r="A282" s="21">
        <v>119</v>
      </c>
      <c r="B282" s="24">
        <v>40991</v>
      </c>
      <c r="C282" s="21">
        <v>119</v>
      </c>
      <c r="D282" s="24">
        <v>40991</v>
      </c>
      <c r="E282" s="59" t="s">
        <v>346</v>
      </c>
      <c r="F282" s="50" t="s">
        <v>185</v>
      </c>
      <c r="G282" s="21" t="s">
        <v>362</v>
      </c>
      <c r="H282" s="50" t="s">
        <v>391</v>
      </c>
      <c r="I282" s="50" t="s">
        <v>27</v>
      </c>
      <c r="J282" s="50"/>
    </row>
    <row r="283" spans="1:11" ht="12.75">
      <c r="A283" s="21">
        <v>7</v>
      </c>
      <c r="B283" s="24">
        <v>40994</v>
      </c>
      <c r="C283" s="21">
        <v>7</v>
      </c>
      <c r="D283" s="24">
        <v>40994</v>
      </c>
      <c r="E283" s="79" t="s">
        <v>383</v>
      </c>
      <c r="F283" s="50" t="s">
        <v>104</v>
      </c>
      <c r="G283" s="50" t="s">
        <v>105</v>
      </c>
      <c r="H283" s="50" t="s">
        <v>372</v>
      </c>
      <c r="I283" s="50" t="s">
        <v>14</v>
      </c>
      <c r="J283" s="50"/>
      <c r="K283" s="43"/>
    </row>
    <row r="284" spans="1:11" ht="12.75">
      <c r="A284" s="21">
        <v>63</v>
      </c>
      <c r="B284" s="24">
        <v>40998</v>
      </c>
      <c r="C284" s="21">
        <v>63</v>
      </c>
      <c r="D284" s="24">
        <v>40998</v>
      </c>
      <c r="E284" s="79" t="s">
        <v>388</v>
      </c>
      <c r="F284" s="50" t="s">
        <v>104</v>
      </c>
      <c r="G284" s="50" t="s">
        <v>105</v>
      </c>
      <c r="H284" s="50" t="s">
        <v>372</v>
      </c>
      <c r="I284" s="50" t="s">
        <v>14</v>
      </c>
      <c r="J284" s="50"/>
      <c r="K284" s="43"/>
    </row>
    <row r="285" spans="1:11" ht="12.75">
      <c r="A285" s="21">
        <v>28</v>
      </c>
      <c r="B285" s="24">
        <v>41006</v>
      </c>
      <c r="C285" s="21">
        <v>28</v>
      </c>
      <c r="D285" s="24">
        <v>41008</v>
      </c>
      <c r="E285" s="79" t="s">
        <v>386</v>
      </c>
      <c r="F285" s="50" t="s">
        <v>104</v>
      </c>
      <c r="G285" s="50" t="s">
        <v>105</v>
      </c>
      <c r="H285" s="50" t="s">
        <v>372</v>
      </c>
      <c r="I285" s="50" t="s">
        <v>14</v>
      </c>
      <c r="J285" s="50"/>
      <c r="K285" s="43"/>
    </row>
    <row r="286" spans="1:11" ht="12.75">
      <c r="A286" s="21">
        <v>70</v>
      </c>
      <c r="B286" s="24">
        <v>41008</v>
      </c>
      <c r="C286" s="21">
        <v>70</v>
      </c>
      <c r="D286" s="24">
        <v>41008</v>
      </c>
      <c r="E286" s="79" t="s">
        <v>385</v>
      </c>
      <c r="F286" s="50" t="s">
        <v>104</v>
      </c>
      <c r="G286" s="50" t="s">
        <v>105</v>
      </c>
      <c r="H286" s="50" t="s">
        <v>372</v>
      </c>
      <c r="I286" s="50" t="s">
        <v>14</v>
      </c>
      <c r="J286" s="50"/>
      <c r="K286" s="43"/>
    </row>
    <row r="287" spans="1:11" ht="13.5" thickBot="1">
      <c r="A287" s="21">
        <v>21</v>
      </c>
      <c r="B287" s="24">
        <v>41016</v>
      </c>
      <c r="C287" s="25">
        <v>21</v>
      </c>
      <c r="D287" s="31">
        <v>41016</v>
      </c>
      <c r="E287" s="78" t="s">
        <v>389</v>
      </c>
      <c r="F287" s="50" t="s">
        <v>104</v>
      </c>
      <c r="G287" s="50" t="s">
        <v>105</v>
      </c>
      <c r="H287" s="50" t="s">
        <v>372</v>
      </c>
      <c r="I287" s="50" t="s">
        <v>14</v>
      </c>
      <c r="J287" s="50"/>
      <c r="K287" s="43"/>
    </row>
    <row r="288" spans="1:11" ht="12.75">
      <c r="A288" s="21">
        <v>14</v>
      </c>
      <c r="B288" s="24">
        <v>41026</v>
      </c>
      <c r="C288" s="22">
        <v>14</v>
      </c>
      <c r="D288" s="23">
        <v>41026</v>
      </c>
      <c r="E288" s="79" t="s">
        <v>384</v>
      </c>
      <c r="F288" s="50" t="s">
        <v>104</v>
      </c>
      <c r="G288" s="50" t="s">
        <v>105</v>
      </c>
      <c r="H288" s="50" t="s">
        <v>372</v>
      </c>
      <c r="I288" s="50" t="s">
        <v>14</v>
      </c>
      <c r="J288" s="50"/>
      <c r="K288" s="43"/>
    </row>
    <row r="289" spans="1:11" ht="13.5" thickBot="1">
      <c r="A289" s="15">
        <v>21</v>
      </c>
      <c r="B289" s="18">
        <v>41040</v>
      </c>
      <c r="C289" s="102">
        <v>21</v>
      </c>
      <c r="D289" s="103">
        <v>41040</v>
      </c>
      <c r="E289" s="34" t="s">
        <v>439</v>
      </c>
      <c r="F289" t="s">
        <v>104</v>
      </c>
      <c r="G289" s="1" t="s">
        <v>105</v>
      </c>
      <c r="H289" t="s">
        <v>372</v>
      </c>
      <c r="I289" t="s">
        <v>14</v>
      </c>
      <c r="K289" s="43"/>
    </row>
    <row r="290" spans="3:5" ht="13.5" thickBot="1">
      <c r="C290" s="111" t="s">
        <v>452</v>
      </c>
      <c r="D290" s="103"/>
      <c r="E290" s="42"/>
    </row>
    <row r="291" spans="3:5" ht="13.5" thickBot="1">
      <c r="C291" s="111" t="s">
        <v>453</v>
      </c>
      <c r="D291" s="103"/>
      <c r="E291" s="42"/>
    </row>
    <row r="292" spans="1:10" ht="13.5" thickBot="1">
      <c r="A292">
        <v>99</v>
      </c>
      <c r="B292" s="12">
        <v>41127</v>
      </c>
      <c r="C292" s="112">
        <v>99</v>
      </c>
      <c r="D292" s="113">
        <v>41127</v>
      </c>
      <c r="E292" s="132" t="s">
        <v>473</v>
      </c>
      <c r="F292" t="s">
        <v>185</v>
      </c>
      <c r="G292" t="s">
        <v>93</v>
      </c>
      <c r="H292" s="20" t="s">
        <v>742</v>
      </c>
      <c r="I292" t="s">
        <v>27</v>
      </c>
      <c r="J292" s="137"/>
    </row>
    <row r="293" spans="3:5" ht="13.5" thickBot="1">
      <c r="C293" s="111" t="s">
        <v>456</v>
      </c>
      <c r="D293" s="103"/>
      <c r="E293" s="42"/>
    </row>
    <row r="294" spans="1:10" ht="12.75">
      <c r="A294">
        <v>198</v>
      </c>
      <c r="B294" s="12">
        <v>41191</v>
      </c>
      <c r="C294" s="2">
        <v>198</v>
      </c>
      <c r="D294" s="10">
        <v>41191</v>
      </c>
      <c r="E294" s="20" t="s">
        <v>458</v>
      </c>
      <c r="F294" t="s">
        <v>185</v>
      </c>
      <c r="G294" t="s">
        <v>93</v>
      </c>
      <c r="H294" s="20" t="s">
        <v>742</v>
      </c>
      <c r="I294" t="s">
        <v>27</v>
      </c>
      <c r="J294" s="137"/>
    </row>
    <row r="295" spans="1:10" ht="12.75">
      <c r="A295">
        <v>99</v>
      </c>
      <c r="B295" s="12">
        <v>41191</v>
      </c>
      <c r="C295" s="184">
        <f>SUM(A295:A296)</f>
        <v>95.83</v>
      </c>
      <c r="D295" s="178">
        <v>41193</v>
      </c>
      <c r="E295" s="179" t="s">
        <v>460</v>
      </c>
      <c r="F295" t="s">
        <v>186</v>
      </c>
      <c r="G295" s="1" t="s">
        <v>27</v>
      </c>
      <c r="H295" t="s">
        <v>720</v>
      </c>
      <c r="I295" t="s">
        <v>239</v>
      </c>
      <c r="J295" s="137" t="s">
        <v>490</v>
      </c>
    </row>
    <row r="296" spans="1:9" ht="13.5" thickBot="1">
      <c r="A296">
        <v>-3.17</v>
      </c>
      <c r="B296" s="12">
        <v>41191</v>
      </c>
      <c r="C296" s="195"/>
      <c r="D296" s="189"/>
      <c r="E296" s="211"/>
      <c r="F296" t="s">
        <v>186</v>
      </c>
      <c r="G296" s="1" t="s">
        <v>27</v>
      </c>
      <c r="H296" t="s">
        <v>720</v>
      </c>
      <c r="I296" t="s">
        <v>349</v>
      </c>
    </row>
    <row r="297" spans="1:10" ht="12.75">
      <c r="A297">
        <v>198</v>
      </c>
      <c r="B297" s="12">
        <v>41194</v>
      </c>
      <c r="C297" s="210">
        <f>SUM(A297:A303)</f>
        <v>426.64000000000004</v>
      </c>
      <c r="D297" s="196">
        <v>41201</v>
      </c>
      <c r="E297" s="194" t="s">
        <v>466</v>
      </c>
      <c r="F297" t="s">
        <v>186</v>
      </c>
      <c r="G297" s="1" t="s">
        <v>27</v>
      </c>
      <c r="H297" t="s">
        <v>720</v>
      </c>
      <c r="I297" t="s">
        <v>239</v>
      </c>
      <c r="J297" s="137" t="s">
        <v>490</v>
      </c>
    </row>
    <row r="298" spans="1:9" ht="12.75">
      <c r="A298">
        <v>-6.04</v>
      </c>
      <c r="B298" s="12">
        <v>41194</v>
      </c>
      <c r="C298" s="187"/>
      <c r="D298" s="188"/>
      <c r="E298" s="180"/>
      <c r="F298" t="s">
        <v>186</v>
      </c>
      <c r="G298" s="1" t="s">
        <v>27</v>
      </c>
      <c r="H298" t="s">
        <v>720</v>
      </c>
      <c r="I298" t="s">
        <v>349</v>
      </c>
    </row>
    <row r="299" spans="1:10" ht="12.75">
      <c r="A299">
        <v>198</v>
      </c>
      <c r="B299" s="12">
        <v>41201</v>
      </c>
      <c r="C299" s="187"/>
      <c r="D299" s="188"/>
      <c r="E299" s="179" t="s">
        <v>461</v>
      </c>
      <c r="F299" t="s">
        <v>186</v>
      </c>
      <c r="G299" s="1" t="s">
        <v>27</v>
      </c>
      <c r="H299" t="s">
        <v>720</v>
      </c>
      <c r="I299" t="s">
        <v>239</v>
      </c>
      <c r="J299" s="137" t="s">
        <v>490</v>
      </c>
    </row>
    <row r="300" spans="1:10" ht="12.75">
      <c r="A300">
        <v>10</v>
      </c>
      <c r="B300" s="12">
        <v>41201</v>
      </c>
      <c r="C300" s="187"/>
      <c r="D300" s="188"/>
      <c r="E300" s="179"/>
      <c r="F300" t="s">
        <v>186</v>
      </c>
      <c r="G300" t="s">
        <v>27</v>
      </c>
      <c r="H300" t="s">
        <v>720</v>
      </c>
      <c r="I300" t="s">
        <v>562</v>
      </c>
      <c r="J300" t="s">
        <v>231</v>
      </c>
    </row>
    <row r="301" spans="1:10" ht="12.75">
      <c r="A301">
        <v>10</v>
      </c>
      <c r="B301" s="12">
        <v>41201</v>
      </c>
      <c r="C301" s="187"/>
      <c r="D301" s="188"/>
      <c r="E301" s="179"/>
      <c r="F301" t="s">
        <v>186</v>
      </c>
      <c r="G301" t="s">
        <v>27</v>
      </c>
      <c r="H301" t="s">
        <v>720</v>
      </c>
      <c r="I301" t="s">
        <v>562</v>
      </c>
      <c r="J301" t="s">
        <v>459</v>
      </c>
    </row>
    <row r="302" spans="1:10" ht="12.75">
      <c r="A302">
        <v>24</v>
      </c>
      <c r="B302" s="12">
        <v>41201</v>
      </c>
      <c r="C302" s="187"/>
      <c r="D302" s="188"/>
      <c r="E302" s="179"/>
      <c r="F302" t="s">
        <v>186</v>
      </c>
      <c r="G302" t="s">
        <v>27</v>
      </c>
      <c r="H302" t="s">
        <v>720</v>
      </c>
      <c r="I302" t="s">
        <v>40</v>
      </c>
      <c r="J302" t="s">
        <v>516</v>
      </c>
    </row>
    <row r="303" spans="1:9" ht="12.75">
      <c r="A303">
        <v>-7.32</v>
      </c>
      <c r="B303" s="12">
        <v>41201</v>
      </c>
      <c r="C303" s="187"/>
      <c r="D303" s="188"/>
      <c r="E303" s="180"/>
      <c r="F303" t="s">
        <v>186</v>
      </c>
      <c r="G303" s="1" t="s">
        <v>27</v>
      </c>
      <c r="H303" t="s">
        <v>720</v>
      </c>
      <c r="I303" t="s">
        <v>349</v>
      </c>
    </row>
    <row r="304" spans="1:10" ht="12.75">
      <c r="A304">
        <v>99</v>
      </c>
      <c r="B304" s="12">
        <v>41208</v>
      </c>
      <c r="C304" s="187">
        <f>SUM(A304:A305)</f>
        <v>95.83</v>
      </c>
      <c r="D304" s="188">
        <v>41211</v>
      </c>
      <c r="E304" s="179" t="s">
        <v>462</v>
      </c>
      <c r="F304" t="s">
        <v>186</v>
      </c>
      <c r="G304" s="1" t="s">
        <v>27</v>
      </c>
      <c r="H304" t="s">
        <v>720</v>
      </c>
      <c r="I304" t="s">
        <v>239</v>
      </c>
      <c r="J304" s="137" t="s">
        <v>490</v>
      </c>
    </row>
    <row r="305" spans="1:9" ht="12.75">
      <c r="A305">
        <v>-3.17</v>
      </c>
      <c r="B305" s="12">
        <v>41208</v>
      </c>
      <c r="C305" s="187"/>
      <c r="D305" s="188"/>
      <c r="E305" s="180"/>
      <c r="F305" t="s">
        <v>186</v>
      </c>
      <c r="G305" s="1" t="s">
        <v>27</v>
      </c>
      <c r="H305" t="s">
        <v>720</v>
      </c>
      <c r="I305" t="s">
        <v>349</v>
      </c>
    </row>
    <row r="306" spans="1:10" ht="12.75">
      <c r="A306">
        <v>99</v>
      </c>
      <c r="B306" s="12">
        <v>41203</v>
      </c>
      <c r="C306" s="184">
        <f>SUM(A306:A311)</f>
        <v>410</v>
      </c>
      <c r="D306" s="178">
        <v>41213</v>
      </c>
      <c r="E306" s="20" t="s">
        <v>469</v>
      </c>
      <c r="F306" t="s">
        <v>186</v>
      </c>
      <c r="G306" s="1" t="s">
        <v>27</v>
      </c>
      <c r="H306" t="s">
        <v>720</v>
      </c>
      <c r="I306" t="s">
        <v>239</v>
      </c>
      <c r="J306" s="137" t="s">
        <v>490</v>
      </c>
    </row>
    <row r="307" spans="1:10" ht="12.75">
      <c r="A307">
        <v>99</v>
      </c>
      <c r="B307" s="12">
        <v>41201</v>
      </c>
      <c r="C307" s="184"/>
      <c r="D307" s="178"/>
      <c r="E307" s="20" t="s">
        <v>470</v>
      </c>
      <c r="F307" t="s">
        <v>186</v>
      </c>
      <c r="G307" s="1" t="s">
        <v>27</v>
      </c>
      <c r="H307" t="s">
        <v>720</v>
      </c>
      <c r="I307" t="s">
        <v>239</v>
      </c>
      <c r="J307" s="137" t="s">
        <v>490</v>
      </c>
    </row>
    <row r="308" spans="1:10" ht="12.75">
      <c r="A308">
        <v>99</v>
      </c>
      <c r="B308" s="12">
        <v>41198</v>
      </c>
      <c r="C308" s="184"/>
      <c r="D308" s="178"/>
      <c r="E308" s="20" t="s">
        <v>471</v>
      </c>
      <c r="F308" t="s">
        <v>186</v>
      </c>
      <c r="G308" s="1" t="s">
        <v>27</v>
      </c>
      <c r="H308" t="s">
        <v>720</v>
      </c>
      <c r="I308" t="s">
        <v>239</v>
      </c>
      <c r="J308" s="137" t="s">
        <v>490</v>
      </c>
    </row>
    <row r="309" spans="1:10" ht="12.75">
      <c r="A309">
        <v>99</v>
      </c>
      <c r="B309" s="12">
        <v>41204</v>
      </c>
      <c r="C309" s="184"/>
      <c r="D309" s="178"/>
      <c r="E309" s="179" t="s">
        <v>589</v>
      </c>
      <c r="F309" t="s">
        <v>104</v>
      </c>
      <c r="G309" t="s">
        <v>105</v>
      </c>
      <c r="H309" t="s">
        <v>555</v>
      </c>
      <c r="I309" t="s">
        <v>27</v>
      </c>
      <c r="J309" s="137"/>
    </row>
    <row r="310" spans="1:9" ht="12.75">
      <c r="A310">
        <v>5</v>
      </c>
      <c r="B310" s="12">
        <v>41204</v>
      </c>
      <c r="C310" s="184"/>
      <c r="D310" s="178"/>
      <c r="E310" s="179"/>
      <c r="F310" t="s">
        <v>104</v>
      </c>
      <c r="G310" t="s">
        <v>105</v>
      </c>
      <c r="H310" t="s">
        <v>555</v>
      </c>
      <c r="I310" t="s">
        <v>27</v>
      </c>
    </row>
    <row r="311" spans="1:9" ht="12.75">
      <c r="A311">
        <v>9</v>
      </c>
      <c r="B311" s="12">
        <v>41204</v>
      </c>
      <c r="C311" s="184"/>
      <c r="D311" s="178"/>
      <c r="E311" s="180"/>
      <c r="F311" t="s">
        <v>104</v>
      </c>
      <c r="G311" t="s">
        <v>105</v>
      </c>
      <c r="H311" t="s">
        <v>555</v>
      </c>
      <c r="I311" t="s">
        <v>27</v>
      </c>
    </row>
    <row r="312" spans="1:10" ht="12.75">
      <c r="A312">
        <v>198</v>
      </c>
      <c r="B312" s="12">
        <v>41210</v>
      </c>
      <c r="C312" s="2">
        <v>198</v>
      </c>
      <c r="D312" s="116">
        <v>41213</v>
      </c>
      <c r="E312" t="s">
        <v>463</v>
      </c>
      <c r="F312" t="s">
        <v>186</v>
      </c>
      <c r="G312" s="1" t="s">
        <v>27</v>
      </c>
      <c r="H312" t="s">
        <v>720</v>
      </c>
      <c r="I312" t="s">
        <v>239</v>
      </c>
      <c r="J312" s="137" t="s">
        <v>490</v>
      </c>
    </row>
    <row r="313" spans="1:10" ht="12.75">
      <c r="A313">
        <v>99</v>
      </c>
      <c r="B313" s="12">
        <v>41215</v>
      </c>
      <c r="C313" s="187">
        <f>SUM(A313:A324)</f>
        <v>328.27</v>
      </c>
      <c r="D313" s="188">
        <v>41215</v>
      </c>
      <c r="E313" s="179" t="s">
        <v>464</v>
      </c>
      <c r="F313" t="s">
        <v>185</v>
      </c>
      <c r="G313" t="s">
        <v>93</v>
      </c>
      <c r="H313" t="s">
        <v>751</v>
      </c>
      <c r="I313" t="s">
        <v>27</v>
      </c>
      <c r="J313" s="137"/>
    </row>
    <row r="314" spans="1:10" ht="12.75">
      <c r="A314">
        <v>9</v>
      </c>
      <c r="B314" s="12">
        <v>41215</v>
      </c>
      <c r="C314" s="187"/>
      <c r="D314" s="188"/>
      <c r="E314" s="179"/>
      <c r="F314" t="s">
        <v>185</v>
      </c>
      <c r="G314" t="s">
        <v>93</v>
      </c>
      <c r="H314" t="s">
        <v>751</v>
      </c>
      <c r="I314" t="s">
        <v>27</v>
      </c>
      <c r="J314" s="137"/>
    </row>
    <row r="315" spans="1:10" ht="12.75">
      <c r="A315">
        <v>9</v>
      </c>
      <c r="B315" s="12">
        <v>41215</v>
      </c>
      <c r="C315" s="187"/>
      <c r="D315" s="188"/>
      <c r="E315" s="179"/>
      <c r="F315" t="s">
        <v>185</v>
      </c>
      <c r="G315" t="s">
        <v>93</v>
      </c>
      <c r="H315" t="s">
        <v>751</v>
      </c>
      <c r="I315" t="s">
        <v>27</v>
      </c>
      <c r="J315" s="137"/>
    </row>
    <row r="316" spans="1:10" ht="12.75">
      <c r="A316">
        <v>5</v>
      </c>
      <c r="B316" s="12">
        <v>41215</v>
      </c>
      <c r="C316" s="187"/>
      <c r="D316" s="188"/>
      <c r="E316" s="179"/>
      <c r="F316" t="s">
        <v>185</v>
      </c>
      <c r="G316" t="s">
        <v>93</v>
      </c>
      <c r="H316" t="s">
        <v>751</v>
      </c>
      <c r="I316" t="s">
        <v>27</v>
      </c>
      <c r="J316" s="137"/>
    </row>
    <row r="317" spans="1:10" ht="12.75">
      <c r="A317">
        <v>-3.84</v>
      </c>
      <c r="B317" s="12">
        <v>41215</v>
      </c>
      <c r="C317" s="187"/>
      <c r="D317" s="188"/>
      <c r="E317" s="180"/>
      <c r="F317" t="s">
        <v>185</v>
      </c>
      <c r="G317" t="s">
        <v>93</v>
      </c>
      <c r="H317" t="s">
        <v>751</v>
      </c>
      <c r="I317" t="s">
        <v>27</v>
      </c>
      <c r="J317" s="137"/>
    </row>
    <row r="318" spans="1:10" ht="12.75">
      <c r="A318">
        <v>99</v>
      </c>
      <c r="B318" s="12">
        <v>41215</v>
      </c>
      <c r="C318" s="187"/>
      <c r="D318" s="188"/>
      <c r="E318" s="179" t="s">
        <v>465</v>
      </c>
      <c r="F318" t="s">
        <v>185</v>
      </c>
      <c r="G318" t="s">
        <v>93</v>
      </c>
      <c r="H318" t="s">
        <v>751</v>
      </c>
      <c r="I318" t="s">
        <v>27</v>
      </c>
      <c r="J318" s="137"/>
    </row>
    <row r="319" spans="1:10" ht="12.75">
      <c r="A319">
        <v>5</v>
      </c>
      <c r="B319" s="12">
        <v>41215</v>
      </c>
      <c r="C319" s="187"/>
      <c r="D319" s="188"/>
      <c r="E319" s="179"/>
      <c r="F319" t="s">
        <v>185</v>
      </c>
      <c r="G319" t="s">
        <v>93</v>
      </c>
      <c r="H319" t="s">
        <v>751</v>
      </c>
      <c r="I319" t="s">
        <v>27</v>
      </c>
      <c r="J319" s="137"/>
    </row>
    <row r="320" spans="1:10" ht="12.75">
      <c r="A320">
        <v>5</v>
      </c>
      <c r="B320" s="12">
        <v>41215</v>
      </c>
      <c r="C320" s="187"/>
      <c r="D320" s="188"/>
      <c r="E320" s="179"/>
      <c r="F320" t="s">
        <v>185</v>
      </c>
      <c r="G320" t="s">
        <v>93</v>
      </c>
      <c r="H320" t="s">
        <v>751</v>
      </c>
      <c r="I320" t="s">
        <v>27</v>
      </c>
      <c r="J320" s="137"/>
    </row>
    <row r="321" spans="1:10" ht="12.75">
      <c r="A321">
        <v>9</v>
      </c>
      <c r="B321" s="12">
        <v>41215</v>
      </c>
      <c r="C321" s="187"/>
      <c r="D321" s="188"/>
      <c r="E321" s="179"/>
      <c r="F321" t="s">
        <v>185</v>
      </c>
      <c r="G321" t="s">
        <v>93</v>
      </c>
      <c r="H321" t="s">
        <v>751</v>
      </c>
      <c r="I321" t="s">
        <v>27</v>
      </c>
      <c r="J321" s="137"/>
    </row>
    <row r="322" spans="1:10" ht="12.75">
      <c r="A322">
        <v>-3.72</v>
      </c>
      <c r="B322" s="12">
        <v>41215</v>
      </c>
      <c r="C322" s="187"/>
      <c r="D322" s="188"/>
      <c r="E322" s="180"/>
      <c r="F322" t="s">
        <v>185</v>
      </c>
      <c r="G322" t="s">
        <v>93</v>
      </c>
      <c r="H322" t="s">
        <v>751</v>
      </c>
      <c r="I322" t="s">
        <v>27</v>
      </c>
      <c r="J322" s="137"/>
    </row>
    <row r="323" spans="1:10" ht="12.75">
      <c r="A323">
        <v>99</v>
      </c>
      <c r="B323" s="12">
        <v>41215</v>
      </c>
      <c r="C323" s="187"/>
      <c r="D323" s="188"/>
      <c r="E323" s="179" t="s">
        <v>476</v>
      </c>
      <c r="F323" t="s">
        <v>185</v>
      </c>
      <c r="G323" t="s">
        <v>93</v>
      </c>
      <c r="H323" t="s">
        <v>751</v>
      </c>
      <c r="I323" t="s">
        <v>27</v>
      </c>
      <c r="J323" s="137"/>
    </row>
    <row r="324" spans="1:10" ht="12.75">
      <c r="A324">
        <v>-3.17</v>
      </c>
      <c r="B324" s="12">
        <v>41215</v>
      </c>
      <c r="C324" s="187"/>
      <c r="D324" s="188"/>
      <c r="E324" s="180"/>
      <c r="F324" t="s">
        <v>185</v>
      </c>
      <c r="G324" t="s">
        <v>93</v>
      </c>
      <c r="H324" t="s">
        <v>751</v>
      </c>
      <c r="I324" t="s">
        <v>27</v>
      </c>
      <c r="J324" s="137"/>
    </row>
    <row r="325" spans="1:10" ht="12.75">
      <c r="A325">
        <v>99</v>
      </c>
      <c r="B325" s="12">
        <v>41220</v>
      </c>
      <c r="C325" s="184">
        <f>SUM(A325:A331)</f>
        <v>613</v>
      </c>
      <c r="D325" s="178">
        <v>41220</v>
      </c>
      <c r="E325" s="179" t="s">
        <v>485</v>
      </c>
      <c r="F325" t="s">
        <v>185</v>
      </c>
      <c r="G325" t="s">
        <v>93</v>
      </c>
      <c r="H325" s="20" t="s">
        <v>742</v>
      </c>
      <c r="I325" t="s">
        <v>27</v>
      </c>
      <c r="J325" s="137"/>
    </row>
    <row r="326" spans="1:10" ht="12.75">
      <c r="A326">
        <v>5</v>
      </c>
      <c r="B326" s="12">
        <v>41220</v>
      </c>
      <c r="C326" s="184"/>
      <c r="D326" s="178"/>
      <c r="E326" s="179"/>
      <c r="F326" t="s">
        <v>185</v>
      </c>
      <c r="G326" t="s">
        <v>93</v>
      </c>
      <c r="H326" s="20" t="s">
        <v>742</v>
      </c>
      <c r="I326" t="s">
        <v>27</v>
      </c>
      <c r="J326" s="137"/>
    </row>
    <row r="327" spans="1:10" ht="12.75">
      <c r="A327">
        <v>9</v>
      </c>
      <c r="B327" s="12">
        <v>41220</v>
      </c>
      <c r="C327" s="184"/>
      <c r="D327" s="178"/>
      <c r="E327" s="180"/>
      <c r="F327" t="s">
        <v>185</v>
      </c>
      <c r="G327" t="s">
        <v>93</v>
      </c>
      <c r="H327" s="20" t="s">
        <v>742</v>
      </c>
      <c r="I327" t="s">
        <v>27</v>
      </c>
      <c r="J327" s="137"/>
    </row>
    <row r="328" spans="1:10" ht="12.75">
      <c r="A328">
        <v>198</v>
      </c>
      <c r="B328" s="12">
        <v>41220</v>
      </c>
      <c r="C328" s="184"/>
      <c r="D328" s="178"/>
      <c r="E328" s="20" t="s">
        <v>486</v>
      </c>
      <c r="F328" t="s">
        <v>185</v>
      </c>
      <c r="G328" t="s">
        <v>93</v>
      </c>
      <c r="H328" s="20" t="s">
        <v>742</v>
      </c>
      <c r="I328" t="s">
        <v>27</v>
      </c>
      <c r="J328" s="137"/>
    </row>
    <row r="329" spans="1:10" ht="12.75">
      <c r="A329">
        <v>99</v>
      </c>
      <c r="B329" s="12">
        <v>41220</v>
      </c>
      <c r="C329" s="184"/>
      <c r="D329" s="178"/>
      <c r="E329" s="179" t="s">
        <v>487</v>
      </c>
      <c r="F329" t="s">
        <v>185</v>
      </c>
      <c r="G329" t="s">
        <v>93</v>
      </c>
      <c r="H329" s="20" t="s">
        <v>742</v>
      </c>
      <c r="I329" t="s">
        <v>27</v>
      </c>
      <c r="J329" s="137"/>
    </row>
    <row r="330" spans="1:10" ht="12.75">
      <c r="A330">
        <v>5</v>
      </c>
      <c r="B330" s="12">
        <v>41220</v>
      </c>
      <c r="C330" s="184"/>
      <c r="D330" s="178"/>
      <c r="E330" s="180"/>
      <c r="F330" t="s">
        <v>185</v>
      </c>
      <c r="G330" t="s">
        <v>93</v>
      </c>
      <c r="H330" s="20" t="s">
        <v>742</v>
      </c>
      <c r="I330" t="s">
        <v>27</v>
      </c>
      <c r="J330" s="137"/>
    </row>
    <row r="331" spans="1:10" ht="12.75">
      <c r="A331">
        <v>198</v>
      </c>
      <c r="B331" s="12">
        <v>41220</v>
      </c>
      <c r="C331" s="184"/>
      <c r="D331" s="178"/>
      <c r="E331" s="20" t="s">
        <v>488</v>
      </c>
      <c r="F331" t="s">
        <v>185</v>
      </c>
      <c r="G331" t="s">
        <v>93</v>
      </c>
      <c r="H331" s="20" t="s">
        <v>742</v>
      </c>
      <c r="I331" t="s">
        <v>27</v>
      </c>
      <c r="J331" s="137"/>
    </row>
    <row r="332" spans="1:10" ht="12.75">
      <c r="A332">
        <v>25</v>
      </c>
      <c r="B332" s="12">
        <v>41218</v>
      </c>
      <c r="C332" s="134">
        <v>25</v>
      </c>
      <c r="D332" s="135">
        <v>41220</v>
      </c>
      <c r="E332" s="136" t="s">
        <v>492</v>
      </c>
      <c r="F332" t="s">
        <v>186</v>
      </c>
      <c r="G332" t="s">
        <v>14</v>
      </c>
      <c r="H332" t="s">
        <v>13</v>
      </c>
      <c r="I332" t="s">
        <v>327</v>
      </c>
      <c r="J332" s="43"/>
    </row>
    <row r="333" spans="1:10" ht="12.75">
      <c r="A333">
        <v>198</v>
      </c>
      <c r="B333" s="12">
        <v>41222</v>
      </c>
      <c r="C333" s="184">
        <f>SUM(A333:A348)</f>
        <v>440.3800000000001</v>
      </c>
      <c r="D333" s="178">
        <v>41222</v>
      </c>
      <c r="E333" s="181" t="s">
        <v>474</v>
      </c>
      <c r="F333" t="s">
        <v>185</v>
      </c>
      <c r="G333" t="s">
        <v>93</v>
      </c>
      <c r="H333" t="s">
        <v>751</v>
      </c>
      <c r="I333" t="s">
        <v>27</v>
      </c>
      <c r="J333" s="137"/>
    </row>
    <row r="334" spans="1:9" ht="12.75">
      <c r="A334">
        <v>-6.04</v>
      </c>
      <c r="B334" s="12">
        <v>41222</v>
      </c>
      <c r="C334" s="184"/>
      <c r="D334" s="178"/>
      <c r="E334" s="181"/>
      <c r="F334" t="s">
        <v>185</v>
      </c>
      <c r="G334" t="s">
        <v>93</v>
      </c>
      <c r="H334" t="s">
        <v>751</v>
      </c>
      <c r="I334" t="s">
        <v>27</v>
      </c>
    </row>
    <row r="335" spans="1:10" ht="12.75">
      <c r="A335">
        <v>99</v>
      </c>
      <c r="B335" s="12">
        <v>41222</v>
      </c>
      <c r="C335" s="184"/>
      <c r="D335" s="178"/>
      <c r="E335" s="179" t="s">
        <v>477</v>
      </c>
      <c r="F335" t="s">
        <v>185</v>
      </c>
      <c r="G335" t="s">
        <v>93</v>
      </c>
      <c r="H335" t="s">
        <v>751</v>
      </c>
      <c r="I335" t="s">
        <v>27</v>
      </c>
      <c r="J335" s="137"/>
    </row>
    <row r="336" spans="1:9" ht="12.75">
      <c r="A336">
        <v>-3.17</v>
      </c>
      <c r="B336" s="12">
        <v>41222</v>
      </c>
      <c r="C336" s="184"/>
      <c r="D336" s="178"/>
      <c r="E336" s="180"/>
      <c r="F336" t="s">
        <v>185</v>
      </c>
      <c r="G336" t="s">
        <v>93</v>
      </c>
      <c r="H336" t="s">
        <v>751</v>
      </c>
      <c r="I336" t="s">
        <v>27</v>
      </c>
    </row>
    <row r="337" spans="1:10" ht="12.75">
      <c r="A337">
        <v>99</v>
      </c>
      <c r="B337" s="12">
        <v>41222</v>
      </c>
      <c r="C337" s="184"/>
      <c r="D337" s="178"/>
      <c r="E337" s="179" t="s">
        <v>472</v>
      </c>
      <c r="F337" t="s">
        <v>185</v>
      </c>
      <c r="G337" t="s">
        <v>93</v>
      </c>
      <c r="H337" t="s">
        <v>751</v>
      </c>
      <c r="I337" t="s">
        <v>27</v>
      </c>
      <c r="J337" s="137"/>
    </row>
    <row r="338" spans="1:9" ht="12.75">
      <c r="A338">
        <v>-3.17</v>
      </c>
      <c r="B338" s="12">
        <v>41222</v>
      </c>
      <c r="C338" s="184"/>
      <c r="D338" s="178"/>
      <c r="E338" s="180"/>
      <c r="F338" t="s">
        <v>185</v>
      </c>
      <c r="G338" t="s">
        <v>93</v>
      </c>
      <c r="H338" t="s">
        <v>751</v>
      </c>
      <c r="I338" t="s">
        <v>27</v>
      </c>
    </row>
    <row r="339" spans="1:12" ht="12.75">
      <c r="A339">
        <v>10</v>
      </c>
      <c r="B339" s="12">
        <v>41214</v>
      </c>
      <c r="C339" s="184"/>
      <c r="D339" s="178"/>
      <c r="E339" s="181" t="s">
        <v>478</v>
      </c>
      <c r="F339" t="s">
        <v>186</v>
      </c>
      <c r="G339" t="s">
        <v>14</v>
      </c>
      <c r="H339" t="s">
        <v>13</v>
      </c>
      <c r="I339" t="s">
        <v>327</v>
      </c>
      <c r="J339" s="43"/>
      <c r="L339">
        <f>A339</f>
        <v>10</v>
      </c>
    </row>
    <row r="340" spans="1:13" ht="12.75">
      <c r="A340">
        <v>-0.59</v>
      </c>
      <c r="B340" s="12">
        <v>41214</v>
      </c>
      <c r="C340" s="184"/>
      <c r="D340" s="178"/>
      <c r="E340" s="181"/>
      <c r="F340" t="s">
        <v>186</v>
      </c>
      <c r="G340" t="s">
        <v>14</v>
      </c>
      <c r="H340" t="s">
        <v>13</v>
      </c>
      <c r="I340" t="s">
        <v>349</v>
      </c>
      <c r="J340" s="43"/>
      <c r="M340">
        <f>A340</f>
        <v>-0.59</v>
      </c>
    </row>
    <row r="341" spans="1:12" ht="12.75">
      <c r="A341">
        <v>10</v>
      </c>
      <c r="B341" s="12">
        <v>41214</v>
      </c>
      <c r="C341" s="184"/>
      <c r="D341" s="178"/>
      <c r="E341" s="181" t="s">
        <v>479</v>
      </c>
      <c r="F341" t="s">
        <v>186</v>
      </c>
      <c r="G341" t="s">
        <v>14</v>
      </c>
      <c r="H341" t="s">
        <v>13</v>
      </c>
      <c r="I341" t="s">
        <v>327</v>
      </c>
      <c r="J341" s="43"/>
      <c r="L341">
        <f>A341</f>
        <v>10</v>
      </c>
    </row>
    <row r="342" spans="1:13" ht="12.75">
      <c r="A342">
        <v>-0.59</v>
      </c>
      <c r="B342" s="12">
        <v>41214</v>
      </c>
      <c r="C342" s="184"/>
      <c r="D342" s="178"/>
      <c r="E342" s="181"/>
      <c r="F342" t="s">
        <v>186</v>
      </c>
      <c r="G342" t="s">
        <v>14</v>
      </c>
      <c r="H342" t="s">
        <v>13</v>
      </c>
      <c r="I342" t="s">
        <v>349</v>
      </c>
      <c r="J342" s="43"/>
      <c r="M342">
        <f>A342</f>
        <v>-0.59</v>
      </c>
    </row>
    <row r="343" spans="1:12" ht="12.75">
      <c r="A343">
        <v>20</v>
      </c>
      <c r="B343" s="12">
        <v>41215</v>
      </c>
      <c r="C343" s="184"/>
      <c r="D343" s="178"/>
      <c r="E343" s="181" t="s">
        <v>480</v>
      </c>
      <c r="F343" t="s">
        <v>186</v>
      </c>
      <c r="G343" t="s">
        <v>14</v>
      </c>
      <c r="H343" t="s">
        <v>13</v>
      </c>
      <c r="I343" t="s">
        <v>327</v>
      </c>
      <c r="J343" s="43"/>
      <c r="L343">
        <f>A343</f>
        <v>20</v>
      </c>
    </row>
    <row r="344" spans="1:13" ht="12.75">
      <c r="A344">
        <v>-0.88</v>
      </c>
      <c r="B344" s="12">
        <v>41215</v>
      </c>
      <c r="C344" s="184"/>
      <c r="D344" s="178"/>
      <c r="E344" s="181"/>
      <c r="F344" t="s">
        <v>186</v>
      </c>
      <c r="G344" t="s">
        <v>14</v>
      </c>
      <c r="H344" t="s">
        <v>13</v>
      </c>
      <c r="I344" t="s">
        <v>349</v>
      </c>
      <c r="J344" s="43"/>
      <c r="M344">
        <f>A344</f>
        <v>-0.88</v>
      </c>
    </row>
    <row r="345" spans="1:12" ht="12.75">
      <c r="A345">
        <v>10</v>
      </c>
      <c r="B345" s="12">
        <v>41216</v>
      </c>
      <c r="C345" s="184"/>
      <c r="D345" s="178"/>
      <c r="E345" s="181" t="s">
        <v>481</v>
      </c>
      <c r="F345" t="s">
        <v>186</v>
      </c>
      <c r="G345" t="s">
        <v>14</v>
      </c>
      <c r="H345" t="s">
        <v>13</v>
      </c>
      <c r="I345" t="s">
        <v>327</v>
      </c>
      <c r="J345" s="43"/>
      <c r="L345">
        <f>A345</f>
        <v>10</v>
      </c>
    </row>
    <row r="346" spans="1:13" ht="12.75">
      <c r="A346">
        <v>-0.59</v>
      </c>
      <c r="B346" s="12">
        <v>41216</v>
      </c>
      <c r="C346" s="184"/>
      <c r="D346" s="178"/>
      <c r="E346" s="181"/>
      <c r="F346" t="s">
        <v>186</v>
      </c>
      <c r="G346" t="s">
        <v>14</v>
      </c>
      <c r="H346" t="s">
        <v>13</v>
      </c>
      <c r="I346" t="s">
        <v>349</v>
      </c>
      <c r="J346" s="43"/>
      <c r="M346">
        <f>A346</f>
        <v>-0.59</v>
      </c>
    </row>
    <row r="347" spans="1:12" ht="12.75">
      <c r="A347">
        <v>10</v>
      </c>
      <c r="B347" s="12">
        <v>41219</v>
      </c>
      <c r="C347" s="184"/>
      <c r="D347" s="178"/>
      <c r="E347" s="181" t="s">
        <v>482</v>
      </c>
      <c r="F347" t="s">
        <v>186</v>
      </c>
      <c r="G347" t="s">
        <v>14</v>
      </c>
      <c r="H347" t="s">
        <v>13</v>
      </c>
      <c r="I347" t="s">
        <v>327</v>
      </c>
      <c r="J347" s="43"/>
      <c r="L347">
        <f>A347</f>
        <v>10</v>
      </c>
    </row>
    <row r="348" spans="1:13" ht="12.75">
      <c r="A348">
        <v>-0.59</v>
      </c>
      <c r="B348" s="12">
        <v>41219</v>
      </c>
      <c r="C348" s="184"/>
      <c r="D348" s="178"/>
      <c r="E348" s="181"/>
      <c r="F348" t="s">
        <v>186</v>
      </c>
      <c r="G348" t="s">
        <v>14</v>
      </c>
      <c r="H348" t="s">
        <v>13</v>
      </c>
      <c r="I348" t="s">
        <v>349</v>
      </c>
      <c r="J348" s="43"/>
      <c r="M348">
        <f>A348</f>
        <v>-0.59</v>
      </c>
    </row>
    <row r="349" spans="1:10" ht="12.75">
      <c r="A349">
        <v>5</v>
      </c>
      <c r="B349" s="12">
        <v>41214</v>
      </c>
      <c r="C349" s="187">
        <f>SUM(A349:A350)</f>
        <v>114</v>
      </c>
      <c r="D349" s="188">
        <v>41227</v>
      </c>
      <c r="E349" s="139" t="s">
        <v>748</v>
      </c>
      <c r="F349" t="s">
        <v>186</v>
      </c>
      <c r="G349" t="s">
        <v>27</v>
      </c>
      <c r="H349" t="s">
        <v>720</v>
      </c>
      <c r="I349" t="s">
        <v>562</v>
      </c>
      <c r="J349" t="s">
        <v>231</v>
      </c>
    </row>
    <row r="350" spans="1:10" ht="13.5" thickBot="1">
      <c r="A350">
        <v>109</v>
      </c>
      <c r="B350" s="12">
        <v>41214</v>
      </c>
      <c r="C350" s="195"/>
      <c r="D350" s="189"/>
      <c r="E350" s="133" t="s">
        <v>489</v>
      </c>
      <c r="F350" t="s">
        <v>186</v>
      </c>
      <c r="G350" s="1" t="s">
        <v>27</v>
      </c>
      <c r="H350" t="s">
        <v>720</v>
      </c>
      <c r="I350" t="s">
        <v>239</v>
      </c>
      <c r="J350" s="137" t="s">
        <v>491</v>
      </c>
    </row>
    <row r="351" spans="1:12" ht="12.75">
      <c r="A351">
        <v>10</v>
      </c>
      <c r="B351" s="12">
        <v>41241</v>
      </c>
      <c r="C351" s="138">
        <f>A351</f>
        <v>10</v>
      </c>
      <c r="D351" s="116">
        <v>41241</v>
      </c>
      <c r="E351" s="136" t="s">
        <v>495</v>
      </c>
      <c r="F351" t="s">
        <v>186</v>
      </c>
      <c r="G351" t="s">
        <v>14</v>
      </c>
      <c r="H351" t="s">
        <v>13</v>
      </c>
      <c r="I351" t="s">
        <v>327</v>
      </c>
      <c r="J351" s="43"/>
      <c r="L351">
        <f>A351</f>
        <v>10</v>
      </c>
    </row>
    <row r="352" spans="1:10" ht="12.75">
      <c r="A352">
        <v>109</v>
      </c>
      <c r="B352" s="12">
        <v>41236</v>
      </c>
      <c r="C352" s="184">
        <f>SUM(A352:A363)</f>
        <v>167.15</v>
      </c>
      <c r="D352" s="178">
        <v>41243</v>
      </c>
      <c r="E352" s="179" t="s">
        <v>493</v>
      </c>
      <c r="F352" t="s">
        <v>186</v>
      </c>
      <c r="G352" s="1" t="s">
        <v>27</v>
      </c>
      <c r="H352" t="s">
        <v>720</v>
      </c>
      <c r="I352" t="s">
        <v>239</v>
      </c>
      <c r="J352" s="137" t="s">
        <v>491</v>
      </c>
    </row>
    <row r="353" spans="1:9" ht="12.75">
      <c r="A353">
        <v>-3.46</v>
      </c>
      <c r="B353" s="12">
        <v>41236</v>
      </c>
      <c r="C353" s="184"/>
      <c r="D353" s="178"/>
      <c r="E353" s="180"/>
      <c r="F353" t="s">
        <v>186</v>
      </c>
      <c r="G353" s="1" t="s">
        <v>27</v>
      </c>
      <c r="H353" t="s">
        <v>720</v>
      </c>
      <c r="I353" t="s">
        <v>349</v>
      </c>
    </row>
    <row r="354" spans="1:12" ht="12.75">
      <c r="A354">
        <v>10</v>
      </c>
      <c r="B354" s="12">
        <v>41238</v>
      </c>
      <c r="C354" s="184"/>
      <c r="D354" s="178"/>
      <c r="E354" s="181" t="s">
        <v>494</v>
      </c>
      <c r="F354" t="s">
        <v>186</v>
      </c>
      <c r="G354" t="s">
        <v>14</v>
      </c>
      <c r="H354" t="s">
        <v>13</v>
      </c>
      <c r="I354" t="s">
        <v>327</v>
      </c>
      <c r="J354" s="43"/>
      <c r="L354">
        <f>A354</f>
        <v>10</v>
      </c>
    </row>
    <row r="355" spans="1:13" ht="12.75">
      <c r="A355">
        <v>-0.59</v>
      </c>
      <c r="B355" s="12">
        <v>41238</v>
      </c>
      <c r="C355" s="184"/>
      <c r="D355" s="178"/>
      <c r="E355" s="181"/>
      <c r="F355" t="s">
        <v>186</v>
      </c>
      <c r="G355" t="s">
        <v>14</v>
      </c>
      <c r="H355" t="s">
        <v>13</v>
      </c>
      <c r="I355" t="s">
        <v>349</v>
      </c>
      <c r="J355" s="43"/>
      <c r="M355">
        <f>A355</f>
        <v>-0.59</v>
      </c>
    </row>
    <row r="356" spans="1:12" ht="12.75">
      <c r="A356">
        <v>10</v>
      </c>
      <c r="B356" s="12">
        <v>41239</v>
      </c>
      <c r="C356" s="184"/>
      <c r="D356" s="178"/>
      <c r="E356" s="181" t="s">
        <v>496</v>
      </c>
      <c r="F356" t="s">
        <v>186</v>
      </c>
      <c r="G356" t="s">
        <v>14</v>
      </c>
      <c r="H356" t="s">
        <v>13</v>
      </c>
      <c r="I356" t="s">
        <v>327</v>
      </c>
      <c r="J356" s="43"/>
      <c r="L356">
        <f>A356</f>
        <v>10</v>
      </c>
    </row>
    <row r="357" spans="1:13" ht="12.75">
      <c r="A357">
        <v>-0.59</v>
      </c>
      <c r="B357" s="12">
        <v>41239</v>
      </c>
      <c r="C357" s="184"/>
      <c r="D357" s="178"/>
      <c r="E357" s="181"/>
      <c r="F357" t="s">
        <v>186</v>
      </c>
      <c r="G357" t="s">
        <v>14</v>
      </c>
      <c r="H357" t="s">
        <v>13</v>
      </c>
      <c r="I357" t="s">
        <v>349</v>
      </c>
      <c r="J357" s="43"/>
      <c r="M357">
        <f>A357</f>
        <v>-0.59</v>
      </c>
    </row>
    <row r="358" spans="1:12" ht="12.75">
      <c r="A358">
        <v>10</v>
      </c>
      <c r="B358" s="12">
        <v>41240</v>
      </c>
      <c r="C358" s="184"/>
      <c r="D358" s="178"/>
      <c r="E358" s="181" t="s">
        <v>497</v>
      </c>
      <c r="F358" t="s">
        <v>186</v>
      </c>
      <c r="G358" t="s">
        <v>14</v>
      </c>
      <c r="H358" t="s">
        <v>13</v>
      </c>
      <c r="I358" t="s">
        <v>327</v>
      </c>
      <c r="J358" s="43"/>
      <c r="L358">
        <f>A358</f>
        <v>10</v>
      </c>
    </row>
    <row r="359" spans="1:13" ht="12.75">
      <c r="A359">
        <v>-0.59</v>
      </c>
      <c r="B359" s="12">
        <v>41240</v>
      </c>
      <c r="C359" s="184"/>
      <c r="D359" s="178"/>
      <c r="E359" s="181"/>
      <c r="F359" t="s">
        <v>186</v>
      </c>
      <c r="G359" t="s">
        <v>14</v>
      </c>
      <c r="H359" t="s">
        <v>13</v>
      </c>
      <c r="I359" t="s">
        <v>349</v>
      </c>
      <c r="J359" s="43"/>
      <c r="M359">
        <f>A359</f>
        <v>-0.59</v>
      </c>
    </row>
    <row r="360" spans="1:12" ht="12.75">
      <c r="A360">
        <v>10</v>
      </c>
      <c r="B360" s="12">
        <v>41240</v>
      </c>
      <c r="C360" s="184"/>
      <c r="D360" s="178"/>
      <c r="E360" s="181" t="s">
        <v>498</v>
      </c>
      <c r="F360" t="s">
        <v>186</v>
      </c>
      <c r="G360" t="s">
        <v>14</v>
      </c>
      <c r="H360" t="s">
        <v>13</v>
      </c>
      <c r="I360" t="s">
        <v>327</v>
      </c>
      <c r="J360" s="43"/>
      <c r="L360">
        <f>A360</f>
        <v>10</v>
      </c>
    </row>
    <row r="361" spans="1:13" ht="12.75">
      <c r="A361">
        <v>-0.59</v>
      </c>
      <c r="B361" s="12">
        <v>41240</v>
      </c>
      <c r="C361" s="184"/>
      <c r="D361" s="178"/>
      <c r="E361" s="181"/>
      <c r="F361" t="s">
        <v>186</v>
      </c>
      <c r="G361" t="s">
        <v>14</v>
      </c>
      <c r="H361" t="s">
        <v>13</v>
      </c>
      <c r="I361" t="s">
        <v>349</v>
      </c>
      <c r="J361" s="43"/>
      <c r="M361">
        <f>A361</f>
        <v>-0.59</v>
      </c>
    </row>
    <row r="362" spans="1:12" ht="12.75">
      <c r="A362">
        <v>25</v>
      </c>
      <c r="B362" s="12">
        <v>41240</v>
      </c>
      <c r="C362" s="184"/>
      <c r="D362" s="178"/>
      <c r="E362" s="181" t="s">
        <v>499</v>
      </c>
      <c r="F362" t="s">
        <v>186</v>
      </c>
      <c r="G362" t="s">
        <v>14</v>
      </c>
      <c r="H362" t="s">
        <v>13</v>
      </c>
      <c r="I362" t="s">
        <v>327</v>
      </c>
      <c r="J362" s="43"/>
      <c r="L362">
        <f>A362</f>
        <v>25</v>
      </c>
    </row>
    <row r="363" spans="1:13" ht="12.75">
      <c r="A363">
        <v>-1.03</v>
      </c>
      <c r="B363" s="12">
        <v>41240</v>
      </c>
      <c r="C363" s="184"/>
      <c r="D363" s="178"/>
      <c r="E363" s="181"/>
      <c r="F363" t="s">
        <v>186</v>
      </c>
      <c r="G363" t="s">
        <v>14</v>
      </c>
      <c r="H363" t="s">
        <v>13</v>
      </c>
      <c r="I363" t="s">
        <v>349</v>
      </c>
      <c r="J363" s="43"/>
      <c r="M363">
        <f>A363</f>
        <v>-1.03</v>
      </c>
    </row>
    <row r="364" spans="1:10" ht="12.75">
      <c r="A364">
        <v>109</v>
      </c>
      <c r="B364" s="12">
        <v>41244</v>
      </c>
      <c r="C364" s="177">
        <f>SUM(A364:A370)</f>
        <v>248</v>
      </c>
      <c r="D364" s="178">
        <v>41248</v>
      </c>
      <c r="E364" s="179" t="s">
        <v>514</v>
      </c>
      <c r="F364" t="s">
        <v>185</v>
      </c>
      <c r="G364" t="s">
        <v>362</v>
      </c>
      <c r="H364" t="s">
        <v>391</v>
      </c>
      <c r="I364" t="s">
        <v>27</v>
      </c>
      <c r="J364" s="37"/>
    </row>
    <row r="365" spans="1:10" ht="12.75">
      <c r="A365">
        <v>9</v>
      </c>
      <c r="B365" s="12">
        <v>41244</v>
      </c>
      <c r="C365" s="177"/>
      <c r="D365" s="178"/>
      <c r="E365" s="179"/>
      <c r="F365" t="s">
        <v>185</v>
      </c>
      <c r="G365" t="s">
        <v>362</v>
      </c>
      <c r="H365" t="s">
        <v>391</v>
      </c>
      <c r="I365" t="s">
        <v>27</v>
      </c>
      <c r="J365" s="37"/>
    </row>
    <row r="366" spans="1:10" ht="12.75">
      <c r="A366">
        <v>9</v>
      </c>
      <c r="B366" s="12">
        <v>41244</v>
      </c>
      <c r="C366" s="177"/>
      <c r="D366" s="178"/>
      <c r="E366" s="180"/>
      <c r="F366" t="s">
        <v>185</v>
      </c>
      <c r="G366" t="s">
        <v>362</v>
      </c>
      <c r="H366" t="s">
        <v>391</v>
      </c>
      <c r="I366" t="s">
        <v>27</v>
      </c>
      <c r="J366" s="37"/>
    </row>
    <row r="367" spans="1:10" ht="12.75">
      <c r="A367" s="15">
        <v>99</v>
      </c>
      <c r="B367" s="18">
        <v>41244</v>
      </c>
      <c r="C367" s="177"/>
      <c r="D367" s="178"/>
      <c r="E367" s="20" t="s">
        <v>515</v>
      </c>
      <c r="F367" s="15" t="s">
        <v>186</v>
      </c>
      <c r="G367" s="15" t="s">
        <v>27</v>
      </c>
      <c r="H367" s="15" t="s">
        <v>720</v>
      </c>
      <c r="I367" s="15" t="s">
        <v>239</v>
      </c>
      <c r="J367" s="142" t="s">
        <v>490</v>
      </c>
    </row>
    <row r="368" spans="1:10" ht="12.75">
      <c r="A368" s="15">
        <v>12</v>
      </c>
      <c r="B368" s="18">
        <v>41248</v>
      </c>
      <c r="C368" s="177"/>
      <c r="D368" s="178"/>
      <c r="E368" s="179" t="s">
        <v>556</v>
      </c>
      <c r="F368" s="15" t="s">
        <v>186</v>
      </c>
      <c r="G368" s="15" t="s">
        <v>27</v>
      </c>
      <c r="H368" s="15" t="s">
        <v>720</v>
      </c>
      <c r="I368" s="15" t="s">
        <v>40</v>
      </c>
      <c r="J368" s="15" t="s">
        <v>516</v>
      </c>
    </row>
    <row r="369" spans="1:10" ht="12.75">
      <c r="A369" s="15">
        <v>5</v>
      </c>
      <c r="B369" s="18">
        <v>41248</v>
      </c>
      <c r="C369" s="177"/>
      <c r="D369" s="178"/>
      <c r="E369" s="179"/>
      <c r="F369" s="15" t="s">
        <v>186</v>
      </c>
      <c r="G369" s="15" t="s">
        <v>27</v>
      </c>
      <c r="H369" s="15" t="s">
        <v>720</v>
      </c>
      <c r="I369" t="s">
        <v>562</v>
      </c>
      <c r="J369" s="15" t="s">
        <v>459</v>
      </c>
    </row>
    <row r="370" spans="1:10" ht="12.75">
      <c r="A370" s="15">
        <v>5</v>
      </c>
      <c r="B370" s="18">
        <v>41248</v>
      </c>
      <c r="C370" s="177"/>
      <c r="D370" s="178"/>
      <c r="E370" s="180"/>
      <c r="F370" s="15" t="s">
        <v>186</v>
      </c>
      <c r="G370" s="15" t="s">
        <v>27</v>
      </c>
      <c r="H370" s="15" t="s">
        <v>720</v>
      </c>
      <c r="I370" t="s">
        <v>562</v>
      </c>
      <c r="J370" t="s">
        <v>231</v>
      </c>
    </row>
    <row r="371" spans="1:10" ht="12.75">
      <c r="A371" s="15">
        <v>69</v>
      </c>
      <c r="B371" s="18">
        <v>41248</v>
      </c>
      <c r="C371" s="138">
        <v>69</v>
      </c>
      <c r="D371" s="116">
        <v>41248</v>
      </c>
      <c r="E371" s="20" t="s">
        <v>352</v>
      </c>
      <c r="F371" t="s">
        <v>185</v>
      </c>
      <c r="G371" t="s">
        <v>93</v>
      </c>
      <c r="H371" t="s">
        <v>94</v>
      </c>
      <c r="I371" t="s">
        <v>27</v>
      </c>
      <c r="J371" t="s">
        <v>627</v>
      </c>
    </row>
    <row r="372" spans="1:12" ht="12.75">
      <c r="A372">
        <v>10</v>
      </c>
      <c r="B372" s="12">
        <v>41250</v>
      </c>
      <c r="C372" s="177">
        <f>SUM(A372:A400)</f>
        <v>269.60999999999996</v>
      </c>
      <c r="D372" s="178">
        <v>41250</v>
      </c>
      <c r="E372" s="181" t="s">
        <v>502</v>
      </c>
      <c r="F372" t="s">
        <v>185</v>
      </c>
      <c r="G372" t="s">
        <v>93</v>
      </c>
      <c r="H372" t="s">
        <v>751</v>
      </c>
      <c r="I372" t="s">
        <v>14</v>
      </c>
      <c r="J372" s="43"/>
      <c r="L372">
        <f>A372</f>
        <v>10</v>
      </c>
    </row>
    <row r="373" spans="1:13" ht="12.75">
      <c r="A373">
        <v>-0.59</v>
      </c>
      <c r="B373" s="12">
        <v>41250</v>
      </c>
      <c r="C373" s="177"/>
      <c r="D373" s="178"/>
      <c r="E373" s="181"/>
      <c r="F373" t="s">
        <v>185</v>
      </c>
      <c r="G373" t="s">
        <v>93</v>
      </c>
      <c r="H373" t="s">
        <v>751</v>
      </c>
      <c r="I373" t="s">
        <v>14</v>
      </c>
      <c r="J373" s="43"/>
      <c r="M373">
        <f>A373</f>
        <v>-0.59</v>
      </c>
    </row>
    <row r="374" spans="1:12" ht="12.75">
      <c r="A374">
        <v>10</v>
      </c>
      <c r="B374" s="12">
        <v>41250</v>
      </c>
      <c r="C374" s="177"/>
      <c r="D374" s="178"/>
      <c r="E374" s="181" t="s">
        <v>503</v>
      </c>
      <c r="F374" t="s">
        <v>185</v>
      </c>
      <c r="G374" t="s">
        <v>93</v>
      </c>
      <c r="H374" t="s">
        <v>751</v>
      </c>
      <c r="I374" t="s">
        <v>14</v>
      </c>
      <c r="J374" s="43"/>
      <c r="L374">
        <f>A374</f>
        <v>10</v>
      </c>
    </row>
    <row r="375" spans="1:13" ht="12.75">
      <c r="A375">
        <v>-0.59</v>
      </c>
      <c r="B375" s="12">
        <v>41250</v>
      </c>
      <c r="C375" s="177"/>
      <c r="D375" s="178"/>
      <c r="E375" s="181"/>
      <c r="F375" t="s">
        <v>185</v>
      </c>
      <c r="G375" t="s">
        <v>93</v>
      </c>
      <c r="H375" t="s">
        <v>751</v>
      </c>
      <c r="I375" t="s">
        <v>14</v>
      </c>
      <c r="J375" s="43"/>
      <c r="M375">
        <f>A375</f>
        <v>-0.59</v>
      </c>
    </row>
    <row r="376" spans="1:12" ht="12.75">
      <c r="A376">
        <v>10</v>
      </c>
      <c r="B376" s="12">
        <v>41250</v>
      </c>
      <c r="C376" s="177"/>
      <c r="D376" s="178"/>
      <c r="E376" s="181" t="s">
        <v>504</v>
      </c>
      <c r="F376" t="s">
        <v>185</v>
      </c>
      <c r="G376" t="s">
        <v>93</v>
      </c>
      <c r="H376" t="s">
        <v>751</v>
      </c>
      <c r="I376" t="s">
        <v>14</v>
      </c>
      <c r="J376" s="43"/>
      <c r="L376">
        <f>A376</f>
        <v>10</v>
      </c>
    </row>
    <row r="377" spans="1:13" ht="12.75">
      <c r="A377">
        <v>-0.59</v>
      </c>
      <c r="B377" s="12">
        <v>41250</v>
      </c>
      <c r="C377" s="177"/>
      <c r="D377" s="178"/>
      <c r="E377" s="181"/>
      <c r="F377" t="s">
        <v>185</v>
      </c>
      <c r="G377" t="s">
        <v>93</v>
      </c>
      <c r="H377" t="s">
        <v>751</v>
      </c>
      <c r="I377" t="s">
        <v>14</v>
      </c>
      <c r="J377" s="43"/>
      <c r="M377">
        <f>A377</f>
        <v>-0.59</v>
      </c>
    </row>
    <row r="378" spans="1:12" ht="12.75">
      <c r="A378">
        <v>15</v>
      </c>
      <c r="B378" s="12">
        <v>41250</v>
      </c>
      <c r="C378" s="177"/>
      <c r="D378" s="178"/>
      <c r="E378" s="181" t="s">
        <v>505</v>
      </c>
      <c r="F378" t="s">
        <v>185</v>
      </c>
      <c r="G378" t="s">
        <v>93</v>
      </c>
      <c r="H378" t="s">
        <v>751</v>
      </c>
      <c r="I378" t="s">
        <v>14</v>
      </c>
      <c r="J378" s="43"/>
      <c r="L378">
        <f>A378</f>
        <v>15</v>
      </c>
    </row>
    <row r="379" spans="1:13" ht="12.75">
      <c r="A379">
        <v>-0.74</v>
      </c>
      <c r="B379" s="12">
        <v>41250</v>
      </c>
      <c r="C379" s="177"/>
      <c r="D379" s="178"/>
      <c r="E379" s="181"/>
      <c r="F379" t="s">
        <v>185</v>
      </c>
      <c r="G379" t="s">
        <v>93</v>
      </c>
      <c r="H379" t="s">
        <v>751</v>
      </c>
      <c r="I379" t="s">
        <v>14</v>
      </c>
      <c r="J379" s="43"/>
      <c r="M379">
        <f>A379</f>
        <v>-0.74</v>
      </c>
    </row>
    <row r="380" spans="1:12" ht="12.75">
      <c r="A380">
        <v>10</v>
      </c>
      <c r="B380" s="12">
        <v>41250</v>
      </c>
      <c r="C380" s="177"/>
      <c r="D380" s="178"/>
      <c r="E380" s="181" t="s">
        <v>506</v>
      </c>
      <c r="F380" t="s">
        <v>185</v>
      </c>
      <c r="G380" t="s">
        <v>93</v>
      </c>
      <c r="H380" t="s">
        <v>751</v>
      </c>
      <c r="I380" t="s">
        <v>14</v>
      </c>
      <c r="J380" s="43"/>
      <c r="L380">
        <f>A380</f>
        <v>10</v>
      </c>
    </row>
    <row r="381" spans="1:13" ht="12.75">
      <c r="A381">
        <v>-0.59</v>
      </c>
      <c r="B381" s="12">
        <v>41250</v>
      </c>
      <c r="C381" s="177"/>
      <c r="D381" s="178"/>
      <c r="E381" s="181"/>
      <c r="F381" t="s">
        <v>185</v>
      </c>
      <c r="G381" t="s">
        <v>93</v>
      </c>
      <c r="H381" t="s">
        <v>751</v>
      </c>
      <c r="I381" t="s">
        <v>14</v>
      </c>
      <c r="J381" s="43"/>
      <c r="M381">
        <f>A381</f>
        <v>-0.59</v>
      </c>
    </row>
    <row r="382" spans="1:12" ht="12.75">
      <c r="A382">
        <v>10</v>
      </c>
      <c r="B382" s="12">
        <v>41250</v>
      </c>
      <c r="C382" s="177"/>
      <c r="D382" s="178"/>
      <c r="E382" s="181" t="s">
        <v>507</v>
      </c>
      <c r="F382" t="s">
        <v>185</v>
      </c>
      <c r="G382" t="s">
        <v>93</v>
      </c>
      <c r="H382" t="s">
        <v>751</v>
      </c>
      <c r="I382" t="s">
        <v>14</v>
      </c>
      <c r="J382" s="43"/>
      <c r="L382">
        <f>A382</f>
        <v>10</v>
      </c>
    </row>
    <row r="383" spans="1:13" ht="12.75">
      <c r="A383">
        <v>-0.59</v>
      </c>
      <c r="B383" s="12">
        <v>41250</v>
      </c>
      <c r="C383" s="177"/>
      <c r="D383" s="178"/>
      <c r="E383" s="181"/>
      <c r="F383" t="s">
        <v>185</v>
      </c>
      <c r="G383" t="s">
        <v>93</v>
      </c>
      <c r="H383" t="s">
        <v>751</v>
      </c>
      <c r="I383" t="s">
        <v>14</v>
      </c>
      <c r="J383" s="43"/>
      <c r="M383">
        <f>A383</f>
        <v>-0.59</v>
      </c>
    </row>
    <row r="384" spans="1:12" ht="12.75">
      <c r="A384">
        <v>25</v>
      </c>
      <c r="B384" s="12">
        <v>41250</v>
      </c>
      <c r="C384" s="177"/>
      <c r="D384" s="178"/>
      <c r="E384" s="181" t="s">
        <v>528</v>
      </c>
      <c r="F384" t="s">
        <v>185</v>
      </c>
      <c r="G384" t="s">
        <v>93</v>
      </c>
      <c r="H384" t="s">
        <v>751</v>
      </c>
      <c r="I384" t="s">
        <v>14</v>
      </c>
      <c r="J384" s="43"/>
      <c r="L384">
        <f>A384</f>
        <v>25</v>
      </c>
    </row>
    <row r="385" spans="1:13" ht="12.75">
      <c r="A385">
        <v>-1.03</v>
      </c>
      <c r="B385" s="12">
        <v>41250</v>
      </c>
      <c r="C385" s="177"/>
      <c r="D385" s="178"/>
      <c r="E385" s="181"/>
      <c r="F385" t="s">
        <v>185</v>
      </c>
      <c r="G385" t="s">
        <v>93</v>
      </c>
      <c r="H385" t="s">
        <v>751</v>
      </c>
      <c r="I385" t="s">
        <v>14</v>
      </c>
      <c r="J385" s="43"/>
      <c r="M385">
        <f>A385</f>
        <v>-1.03</v>
      </c>
    </row>
    <row r="386" spans="1:12" ht="12.75">
      <c r="A386">
        <v>25</v>
      </c>
      <c r="B386" s="12">
        <v>41250</v>
      </c>
      <c r="C386" s="177"/>
      <c r="D386" s="178"/>
      <c r="E386" s="181" t="s">
        <v>508</v>
      </c>
      <c r="F386" t="s">
        <v>185</v>
      </c>
      <c r="G386" t="s">
        <v>93</v>
      </c>
      <c r="H386" t="s">
        <v>751</v>
      </c>
      <c r="I386" t="s">
        <v>14</v>
      </c>
      <c r="J386" s="43"/>
      <c r="L386">
        <f>A386</f>
        <v>25</v>
      </c>
    </row>
    <row r="387" spans="1:13" ht="12.75">
      <c r="A387">
        <v>-1.03</v>
      </c>
      <c r="B387" s="12">
        <v>41250</v>
      </c>
      <c r="C387" s="177"/>
      <c r="D387" s="178"/>
      <c r="E387" s="181"/>
      <c r="F387" t="s">
        <v>185</v>
      </c>
      <c r="G387" t="s">
        <v>93</v>
      </c>
      <c r="H387" t="s">
        <v>751</v>
      </c>
      <c r="I387" t="s">
        <v>14</v>
      </c>
      <c r="J387" s="43"/>
      <c r="M387">
        <f>A387</f>
        <v>-1.03</v>
      </c>
    </row>
    <row r="388" spans="1:12" ht="12.75">
      <c r="A388">
        <v>10</v>
      </c>
      <c r="B388" s="12">
        <v>41250</v>
      </c>
      <c r="C388" s="177"/>
      <c r="D388" s="178"/>
      <c r="E388" s="181" t="s">
        <v>509</v>
      </c>
      <c r="F388" t="s">
        <v>185</v>
      </c>
      <c r="G388" t="s">
        <v>93</v>
      </c>
      <c r="H388" t="s">
        <v>751</v>
      </c>
      <c r="I388" t="s">
        <v>14</v>
      </c>
      <c r="J388" s="43"/>
      <c r="L388">
        <f>A388</f>
        <v>10</v>
      </c>
    </row>
    <row r="389" spans="1:13" ht="12.75">
      <c r="A389">
        <v>-0.59</v>
      </c>
      <c r="B389" s="12">
        <v>41250</v>
      </c>
      <c r="C389" s="177"/>
      <c r="D389" s="178"/>
      <c r="E389" s="181"/>
      <c r="F389" t="s">
        <v>185</v>
      </c>
      <c r="G389" t="s">
        <v>93</v>
      </c>
      <c r="H389" t="s">
        <v>751</v>
      </c>
      <c r="I389" t="s">
        <v>14</v>
      </c>
      <c r="J389" s="43"/>
      <c r="M389">
        <f>A389</f>
        <v>-0.59</v>
      </c>
    </row>
    <row r="390" spans="1:12" ht="12.75">
      <c r="A390">
        <v>10</v>
      </c>
      <c r="B390" s="12">
        <v>41250</v>
      </c>
      <c r="C390" s="177"/>
      <c r="D390" s="178"/>
      <c r="E390" s="181" t="s">
        <v>510</v>
      </c>
      <c r="F390" t="s">
        <v>185</v>
      </c>
      <c r="G390" t="s">
        <v>93</v>
      </c>
      <c r="H390" t="s">
        <v>751</v>
      </c>
      <c r="I390" t="s">
        <v>14</v>
      </c>
      <c r="J390" s="43"/>
      <c r="L390">
        <f>A390</f>
        <v>10</v>
      </c>
    </row>
    <row r="391" spans="1:13" ht="12.75">
      <c r="A391">
        <v>-0.59</v>
      </c>
      <c r="B391" s="12">
        <v>41250</v>
      </c>
      <c r="C391" s="177"/>
      <c r="D391" s="178"/>
      <c r="E391" s="181"/>
      <c r="F391" t="s">
        <v>185</v>
      </c>
      <c r="G391" t="s">
        <v>93</v>
      </c>
      <c r="H391" t="s">
        <v>751</v>
      </c>
      <c r="I391" t="s">
        <v>14</v>
      </c>
      <c r="J391" s="43"/>
      <c r="M391">
        <f>A391</f>
        <v>-0.59</v>
      </c>
    </row>
    <row r="392" spans="1:12" ht="12.75">
      <c r="A392">
        <v>10</v>
      </c>
      <c r="B392" s="12">
        <v>41250</v>
      </c>
      <c r="C392" s="177"/>
      <c r="D392" s="178"/>
      <c r="E392" s="181" t="s">
        <v>511</v>
      </c>
      <c r="F392" t="s">
        <v>185</v>
      </c>
      <c r="G392" t="s">
        <v>93</v>
      </c>
      <c r="H392" t="s">
        <v>751</v>
      </c>
      <c r="I392" t="s">
        <v>14</v>
      </c>
      <c r="J392" s="43"/>
      <c r="L392">
        <f>A392</f>
        <v>10</v>
      </c>
    </row>
    <row r="393" spans="1:13" ht="12.75">
      <c r="A393">
        <v>-0.59</v>
      </c>
      <c r="B393" s="12">
        <v>41250</v>
      </c>
      <c r="C393" s="177"/>
      <c r="D393" s="178"/>
      <c r="E393" s="181"/>
      <c r="F393" t="s">
        <v>185</v>
      </c>
      <c r="G393" t="s">
        <v>93</v>
      </c>
      <c r="H393" t="s">
        <v>751</v>
      </c>
      <c r="I393" t="s">
        <v>14</v>
      </c>
      <c r="J393" s="43"/>
      <c r="M393">
        <f>A393</f>
        <v>-0.59</v>
      </c>
    </row>
    <row r="394" spans="1:12" ht="12.75">
      <c r="A394">
        <v>10</v>
      </c>
      <c r="B394" s="12">
        <v>41250</v>
      </c>
      <c r="C394" s="177"/>
      <c r="D394" s="178"/>
      <c r="E394" s="181" t="s">
        <v>512</v>
      </c>
      <c r="F394" t="s">
        <v>185</v>
      </c>
      <c r="G394" t="s">
        <v>93</v>
      </c>
      <c r="H394" t="s">
        <v>751</v>
      </c>
      <c r="I394" t="s">
        <v>14</v>
      </c>
      <c r="J394" s="43"/>
      <c r="L394">
        <f>A394</f>
        <v>10</v>
      </c>
    </row>
    <row r="395" spans="1:13" ht="12.75">
      <c r="A395">
        <v>-0.59</v>
      </c>
      <c r="B395" s="12">
        <v>41250</v>
      </c>
      <c r="C395" s="177"/>
      <c r="D395" s="178"/>
      <c r="E395" s="181"/>
      <c r="F395" t="s">
        <v>185</v>
      </c>
      <c r="G395" t="s">
        <v>93</v>
      </c>
      <c r="H395" t="s">
        <v>751</v>
      </c>
      <c r="I395" t="s">
        <v>14</v>
      </c>
      <c r="J395" s="43"/>
      <c r="M395">
        <f>A395</f>
        <v>-0.59</v>
      </c>
    </row>
    <row r="396" spans="1:10" ht="12.75">
      <c r="A396" s="15">
        <v>109</v>
      </c>
      <c r="B396" s="18">
        <v>41245</v>
      </c>
      <c r="C396" s="177"/>
      <c r="D396" s="178"/>
      <c r="E396" s="179" t="s">
        <v>513</v>
      </c>
      <c r="F396" s="15" t="s">
        <v>186</v>
      </c>
      <c r="G396" s="15" t="s">
        <v>27</v>
      </c>
      <c r="H396" s="15" t="s">
        <v>720</v>
      </c>
      <c r="I396" s="15" t="s">
        <v>239</v>
      </c>
      <c r="J396" s="142" t="s">
        <v>491</v>
      </c>
    </row>
    <row r="397" spans="1:10" ht="12.75">
      <c r="A397" s="15">
        <v>-3.46</v>
      </c>
      <c r="B397" s="18">
        <v>41245</v>
      </c>
      <c r="C397" s="177"/>
      <c r="D397" s="178"/>
      <c r="E397" s="180"/>
      <c r="F397" t="s">
        <v>186</v>
      </c>
      <c r="G397" s="1" t="s">
        <v>27</v>
      </c>
      <c r="H397" t="s">
        <v>720</v>
      </c>
      <c r="I397" s="15" t="s">
        <v>349</v>
      </c>
      <c r="J397" s="15"/>
    </row>
    <row r="398" spans="1:13" ht="12.75">
      <c r="A398" s="15">
        <v>9</v>
      </c>
      <c r="B398" s="18">
        <v>41245</v>
      </c>
      <c r="C398" s="177"/>
      <c r="D398" s="178"/>
      <c r="E398" s="179" t="s">
        <v>747</v>
      </c>
      <c r="F398" s="15" t="s">
        <v>186</v>
      </c>
      <c r="G398" s="15" t="s">
        <v>27</v>
      </c>
      <c r="H398" s="15" t="s">
        <v>720</v>
      </c>
      <c r="I398" s="15" t="s">
        <v>40</v>
      </c>
      <c r="J398" s="15" t="s">
        <v>196</v>
      </c>
      <c r="L398">
        <f>SUM(L332:L397)</f>
        <v>290</v>
      </c>
      <c r="M398">
        <f>SUM(M332:M397)</f>
        <v>-14.739999999999998</v>
      </c>
    </row>
    <row r="399" spans="1:10" ht="12.75">
      <c r="A399" s="15">
        <v>9</v>
      </c>
      <c r="B399" s="18">
        <v>41245</v>
      </c>
      <c r="C399" s="177"/>
      <c r="D399" s="178"/>
      <c r="E399" s="179"/>
      <c r="F399" s="15" t="s">
        <v>186</v>
      </c>
      <c r="G399" s="15" t="s">
        <v>27</v>
      </c>
      <c r="H399" s="15" t="s">
        <v>720</v>
      </c>
      <c r="I399" s="15" t="s">
        <v>40</v>
      </c>
      <c r="J399" s="15" t="s">
        <v>467</v>
      </c>
    </row>
    <row r="400" spans="1:10" ht="12.75">
      <c r="A400" s="15">
        <v>-0.82</v>
      </c>
      <c r="B400" s="18">
        <v>41245</v>
      </c>
      <c r="C400" s="177"/>
      <c r="D400" s="178"/>
      <c r="E400" s="180"/>
      <c r="F400" t="s">
        <v>186</v>
      </c>
      <c r="G400" s="1" t="s">
        <v>27</v>
      </c>
      <c r="H400" t="s">
        <v>720</v>
      </c>
      <c r="I400" s="15" t="s">
        <v>349</v>
      </c>
      <c r="J400" s="15"/>
    </row>
    <row r="401" spans="1:10" ht="12.75">
      <c r="A401" s="15">
        <v>109</v>
      </c>
      <c r="B401" s="18">
        <v>41244</v>
      </c>
      <c r="C401" s="177">
        <f>SUM(A401:A403)</f>
        <v>119</v>
      </c>
      <c r="D401" s="178">
        <v>41255</v>
      </c>
      <c r="E401" s="179" t="s">
        <v>519</v>
      </c>
      <c r="F401" s="15" t="s">
        <v>186</v>
      </c>
      <c r="G401" s="143" t="s">
        <v>27</v>
      </c>
      <c r="H401" s="15" t="s">
        <v>720</v>
      </c>
      <c r="I401" s="15" t="s">
        <v>239</v>
      </c>
      <c r="J401" s="142" t="s">
        <v>491</v>
      </c>
    </row>
    <row r="402" spans="1:10" ht="12.75">
      <c r="A402" s="15">
        <v>5</v>
      </c>
      <c r="B402" s="18">
        <v>41244</v>
      </c>
      <c r="C402" s="177"/>
      <c r="D402" s="178"/>
      <c r="E402" s="179"/>
      <c r="F402" s="15" t="s">
        <v>186</v>
      </c>
      <c r="G402" s="15" t="s">
        <v>27</v>
      </c>
      <c r="H402" s="15" t="s">
        <v>720</v>
      </c>
      <c r="I402" t="s">
        <v>562</v>
      </c>
      <c r="J402" t="s">
        <v>459</v>
      </c>
    </row>
    <row r="403" spans="1:10" ht="12.75">
      <c r="A403" s="15">
        <v>5</v>
      </c>
      <c r="B403" s="18">
        <v>41244</v>
      </c>
      <c r="C403" s="177"/>
      <c r="D403" s="178"/>
      <c r="E403" s="180"/>
      <c r="F403" s="15" t="s">
        <v>186</v>
      </c>
      <c r="G403" s="15" t="s">
        <v>27</v>
      </c>
      <c r="H403" s="15" t="s">
        <v>720</v>
      </c>
      <c r="I403" s="15" t="s">
        <v>40</v>
      </c>
      <c r="J403" s="15" t="s">
        <v>468</v>
      </c>
    </row>
    <row r="404" spans="1:10" ht="12.75">
      <c r="A404" s="15">
        <v>109</v>
      </c>
      <c r="B404" s="18">
        <v>41250</v>
      </c>
      <c r="C404" s="182">
        <f>SUM(A404:A408)</f>
        <v>123.99</v>
      </c>
      <c r="D404" s="188">
        <v>41257</v>
      </c>
      <c r="E404" s="179" t="s">
        <v>518</v>
      </c>
      <c r="F404" s="15" t="s">
        <v>186</v>
      </c>
      <c r="G404" s="143" t="s">
        <v>27</v>
      </c>
      <c r="H404" s="15" t="s">
        <v>720</v>
      </c>
      <c r="I404" s="15" t="s">
        <v>239</v>
      </c>
      <c r="J404" s="142" t="s">
        <v>491</v>
      </c>
    </row>
    <row r="405" spans="1:10" ht="12.75">
      <c r="A405" s="15">
        <v>9</v>
      </c>
      <c r="B405" s="18">
        <v>41250</v>
      </c>
      <c r="C405" s="182"/>
      <c r="D405" s="188"/>
      <c r="E405" s="179"/>
      <c r="F405" s="15" t="s">
        <v>186</v>
      </c>
      <c r="G405" s="15" t="s">
        <v>27</v>
      </c>
      <c r="H405" s="15" t="s">
        <v>720</v>
      </c>
      <c r="I405" s="15" t="s">
        <v>40</v>
      </c>
      <c r="J405" s="15" t="s">
        <v>467</v>
      </c>
    </row>
    <row r="406" spans="1:10" ht="12.75">
      <c r="A406" s="15">
        <v>5</v>
      </c>
      <c r="B406" s="18">
        <v>41250</v>
      </c>
      <c r="C406" s="182"/>
      <c r="D406" s="188"/>
      <c r="E406" s="179"/>
      <c r="F406" s="15" t="s">
        <v>186</v>
      </c>
      <c r="G406" s="15" t="s">
        <v>27</v>
      </c>
      <c r="H406" s="15" t="s">
        <v>720</v>
      </c>
      <c r="I406" t="s">
        <v>562</v>
      </c>
      <c r="J406" t="s">
        <v>459</v>
      </c>
    </row>
    <row r="407" spans="1:10" ht="12.75">
      <c r="A407" s="15">
        <v>5</v>
      </c>
      <c r="B407" s="18">
        <v>41250</v>
      </c>
      <c r="C407" s="182"/>
      <c r="D407" s="188"/>
      <c r="E407" s="179"/>
      <c r="F407" s="15" t="s">
        <v>186</v>
      </c>
      <c r="G407" s="15" t="s">
        <v>27</v>
      </c>
      <c r="H407" s="15" t="s">
        <v>720</v>
      </c>
      <c r="I407" s="15" t="s">
        <v>40</v>
      </c>
      <c r="J407" s="15" t="s">
        <v>468</v>
      </c>
    </row>
    <row r="408" spans="1:10" ht="13.5" thickBot="1">
      <c r="A408" s="15">
        <v>-4.01</v>
      </c>
      <c r="B408" s="18">
        <v>41250</v>
      </c>
      <c r="C408" s="183"/>
      <c r="D408" s="189"/>
      <c r="E408" s="211"/>
      <c r="F408" t="s">
        <v>186</v>
      </c>
      <c r="G408" s="1" t="s">
        <v>27</v>
      </c>
      <c r="H408" t="s">
        <v>720</v>
      </c>
      <c r="I408" s="15" t="s">
        <v>349</v>
      </c>
      <c r="J408" s="15"/>
    </row>
    <row r="409" spans="1:10" ht="12.75">
      <c r="A409" s="15">
        <v>109</v>
      </c>
      <c r="B409" s="18">
        <v>41260</v>
      </c>
      <c r="C409" s="177">
        <f>SUM(A409:A413)</f>
        <v>321.77</v>
      </c>
      <c r="D409" s="178">
        <v>41264</v>
      </c>
      <c r="E409" s="179" t="s">
        <v>521</v>
      </c>
      <c r="F409" s="15" t="s">
        <v>186</v>
      </c>
      <c r="G409" s="143" t="s">
        <v>27</v>
      </c>
      <c r="H409" s="15" t="s">
        <v>720</v>
      </c>
      <c r="I409" s="15" t="s">
        <v>239</v>
      </c>
      <c r="J409" s="142" t="s">
        <v>491</v>
      </c>
    </row>
    <row r="410" spans="1:10" ht="12.75">
      <c r="A410" s="15">
        <v>5</v>
      </c>
      <c r="B410" s="18">
        <v>41260</v>
      </c>
      <c r="C410" s="177"/>
      <c r="D410" s="178"/>
      <c r="E410" s="179"/>
      <c r="F410" s="15" t="s">
        <v>186</v>
      </c>
      <c r="G410" s="15" t="s">
        <v>27</v>
      </c>
      <c r="H410" s="15" t="s">
        <v>720</v>
      </c>
      <c r="I410" t="s">
        <v>562</v>
      </c>
      <c r="J410" t="s">
        <v>459</v>
      </c>
    </row>
    <row r="411" spans="1:10" ht="12.75">
      <c r="A411" s="15">
        <v>-3.61</v>
      </c>
      <c r="B411" s="18">
        <v>41260</v>
      </c>
      <c r="C411" s="177"/>
      <c r="D411" s="178"/>
      <c r="E411" s="180"/>
      <c r="F411" t="s">
        <v>186</v>
      </c>
      <c r="G411" s="1" t="s">
        <v>27</v>
      </c>
      <c r="H411" t="s">
        <v>720</v>
      </c>
      <c r="I411" s="15" t="s">
        <v>349</v>
      </c>
      <c r="J411" s="15"/>
    </row>
    <row r="412" spans="1:10" ht="12.75">
      <c r="A412" s="15">
        <v>218</v>
      </c>
      <c r="B412" s="18">
        <v>41260</v>
      </c>
      <c r="C412" s="177"/>
      <c r="D412" s="178"/>
      <c r="E412" s="179" t="s">
        <v>522</v>
      </c>
      <c r="F412" s="15" t="s">
        <v>186</v>
      </c>
      <c r="G412" s="15" t="s">
        <v>27</v>
      </c>
      <c r="H412" s="15" t="s">
        <v>720</v>
      </c>
      <c r="I412" s="15" t="s">
        <v>239</v>
      </c>
      <c r="J412" s="142" t="s">
        <v>491</v>
      </c>
    </row>
    <row r="413" spans="1:10" ht="12.75">
      <c r="A413" s="15">
        <v>-6.62</v>
      </c>
      <c r="B413" s="18">
        <v>41260</v>
      </c>
      <c r="C413" s="177"/>
      <c r="D413" s="178"/>
      <c r="E413" s="180"/>
      <c r="F413" t="s">
        <v>186</v>
      </c>
      <c r="G413" s="1" t="s">
        <v>27</v>
      </c>
      <c r="H413" t="s">
        <v>720</v>
      </c>
      <c r="I413" s="15" t="s">
        <v>349</v>
      </c>
      <c r="J413" s="15"/>
    </row>
    <row r="414" spans="1:10" ht="12.75">
      <c r="A414" s="15">
        <v>218</v>
      </c>
      <c r="B414" s="18">
        <v>41254</v>
      </c>
      <c r="C414" s="177">
        <f>SUM(A414:A419)</f>
        <v>493</v>
      </c>
      <c r="D414" s="178">
        <v>41269</v>
      </c>
      <c r="E414" s="179" t="s">
        <v>527</v>
      </c>
      <c r="F414" s="15" t="s">
        <v>186</v>
      </c>
      <c r="G414" s="143" t="s">
        <v>27</v>
      </c>
      <c r="H414" s="15" t="s">
        <v>720</v>
      </c>
      <c r="I414" s="15" t="s">
        <v>239</v>
      </c>
      <c r="J414" s="142" t="s">
        <v>491</v>
      </c>
    </row>
    <row r="415" spans="1:10" ht="12.75">
      <c r="A415" s="15">
        <v>12</v>
      </c>
      <c r="B415" s="18">
        <v>41254</v>
      </c>
      <c r="C415" s="177"/>
      <c r="D415" s="178"/>
      <c r="E415" s="179"/>
      <c r="F415" s="15" t="s">
        <v>186</v>
      </c>
      <c r="G415" s="15" t="s">
        <v>27</v>
      </c>
      <c r="H415" s="15" t="s">
        <v>720</v>
      </c>
      <c r="I415" t="s">
        <v>562</v>
      </c>
      <c r="J415" t="s">
        <v>459</v>
      </c>
    </row>
    <row r="416" spans="1:10" ht="12.75">
      <c r="A416" s="15">
        <v>18</v>
      </c>
      <c r="B416" s="18">
        <v>41254</v>
      </c>
      <c r="C416" s="177"/>
      <c r="D416" s="178"/>
      <c r="E416" s="180"/>
      <c r="F416" s="15" t="s">
        <v>186</v>
      </c>
      <c r="G416" s="15" t="s">
        <v>27</v>
      </c>
      <c r="H416" s="15" t="s">
        <v>720</v>
      </c>
      <c r="I416" s="15" t="s">
        <v>40</v>
      </c>
      <c r="J416" s="15" t="s">
        <v>196</v>
      </c>
    </row>
    <row r="417" spans="1:10" ht="12.75">
      <c r="A417" s="15">
        <v>218</v>
      </c>
      <c r="B417" s="18">
        <v>41258</v>
      </c>
      <c r="C417" s="177"/>
      <c r="D417" s="178"/>
      <c r="E417" s="20" t="s">
        <v>526</v>
      </c>
      <c r="F417" s="15" t="s">
        <v>186</v>
      </c>
      <c r="G417" s="143" t="s">
        <v>27</v>
      </c>
      <c r="H417" s="15" t="s">
        <v>720</v>
      </c>
      <c r="I417" s="15" t="s">
        <v>239</v>
      </c>
      <c r="J417" s="142" t="s">
        <v>491</v>
      </c>
    </row>
    <row r="418" spans="1:10" ht="12.75">
      <c r="A418" s="15">
        <v>0</v>
      </c>
      <c r="B418" s="18">
        <v>41260</v>
      </c>
      <c r="C418" s="177"/>
      <c r="D418" s="178"/>
      <c r="E418" s="20" t="s">
        <v>520</v>
      </c>
      <c r="F418" s="15" t="s">
        <v>186</v>
      </c>
      <c r="G418" s="143" t="s">
        <v>27</v>
      </c>
      <c r="H418" s="15" t="s">
        <v>720</v>
      </c>
      <c r="I418" s="15" t="s">
        <v>239</v>
      </c>
      <c r="J418" s="142" t="s">
        <v>491</v>
      </c>
    </row>
    <row r="419" spans="1:10" ht="12.75">
      <c r="A419" s="15">
        <v>27</v>
      </c>
      <c r="B419" s="18">
        <v>41260</v>
      </c>
      <c r="C419" s="177"/>
      <c r="D419" s="178"/>
      <c r="E419" s="20" t="s">
        <v>524</v>
      </c>
      <c r="F419" s="15" t="s">
        <v>186</v>
      </c>
      <c r="G419" s="15" t="s">
        <v>27</v>
      </c>
      <c r="H419" s="15" t="s">
        <v>720</v>
      </c>
      <c r="I419" s="15" t="s">
        <v>40</v>
      </c>
      <c r="J419" s="15" t="s">
        <v>196</v>
      </c>
    </row>
    <row r="420" spans="1:10" ht="12.75">
      <c r="A420" s="15">
        <v>14</v>
      </c>
      <c r="B420" s="18">
        <v>41268</v>
      </c>
      <c r="C420" s="138">
        <v>14</v>
      </c>
      <c r="D420" s="116">
        <v>41269</v>
      </c>
      <c r="E420" s="20" t="s">
        <v>352</v>
      </c>
      <c r="F420" s="15" t="s">
        <v>185</v>
      </c>
      <c r="G420" s="15" t="s">
        <v>93</v>
      </c>
      <c r="H420" s="15" t="s">
        <v>94</v>
      </c>
      <c r="I420" s="15" t="s">
        <v>27</v>
      </c>
      <c r="J420" t="s">
        <v>627</v>
      </c>
    </row>
    <row r="421" spans="1:10" ht="12.75">
      <c r="A421" s="15">
        <v>109</v>
      </c>
      <c r="B421" s="18">
        <v>41263</v>
      </c>
      <c r="C421" s="177">
        <f>SUM(A421:A426)</f>
        <v>132.73</v>
      </c>
      <c r="D421" s="178">
        <v>41270</v>
      </c>
      <c r="E421" s="179" t="s">
        <v>523</v>
      </c>
      <c r="F421" s="15" t="s">
        <v>186</v>
      </c>
      <c r="G421" s="143" t="s">
        <v>27</v>
      </c>
      <c r="H421" s="15" t="s">
        <v>720</v>
      </c>
      <c r="I421" s="15" t="s">
        <v>239</v>
      </c>
      <c r="J421" s="142" t="s">
        <v>491</v>
      </c>
    </row>
    <row r="422" spans="1:10" ht="12.75">
      <c r="A422" s="15">
        <v>9</v>
      </c>
      <c r="B422" s="18">
        <v>41263</v>
      </c>
      <c r="C422" s="177"/>
      <c r="D422" s="178"/>
      <c r="E422" s="179"/>
      <c r="F422" s="15" t="s">
        <v>186</v>
      </c>
      <c r="G422" s="15" t="s">
        <v>27</v>
      </c>
      <c r="H422" s="15" t="s">
        <v>720</v>
      </c>
      <c r="I422" s="15" t="s">
        <v>40</v>
      </c>
      <c r="J422" s="15" t="s">
        <v>196</v>
      </c>
    </row>
    <row r="423" spans="1:10" ht="12.75">
      <c r="A423" s="15">
        <v>9</v>
      </c>
      <c r="B423" s="18">
        <v>41263</v>
      </c>
      <c r="C423" s="177"/>
      <c r="D423" s="178"/>
      <c r="E423" s="179"/>
      <c r="F423" s="15" t="s">
        <v>186</v>
      </c>
      <c r="G423" s="15" t="s">
        <v>27</v>
      </c>
      <c r="H423" s="15" t="s">
        <v>720</v>
      </c>
      <c r="I423" s="15" t="s">
        <v>40</v>
      </c>
      <c r="J423" s="15" t="s">
        <v>467</v>
      </c>
    </row>
    <row r="424" spans="1:10" ht="12.75">
      <c r="A424" s="15">
        <v>5</v>
      </c>
      <c r="B424" s="18">
        <v>41263</v>
      </c>
      <c r="C424" s="177"/>
      <c r="D424" s="178"/>
      <c r="E424" s="179"/>
      <c r="F424" s="15" t="s">
        <v>186</v>
      </c>
      <c r="G424" s="15" t="s">
        <v>27</v>
      </c>
      <c r="H424" s="15" t="s">
        <v>720</v>
      </c>
      <c r="I424" s="15" t="s">
        <v>40</v>
      </c>
      <c r="J424" s="15" t="s">
        <v>468</v>
      </c>
    </row>
    <row r="425" spans="1:10" ht="12.75">
      <c r="A425" s="15">
        <v>5</v>
      </c>
      <c r="B425" s="18">
        <v>41263</v>
      </c>
      <c r="C425" s="177"/>
      <c r="D425" s="178"/>
      <c r="E425" s="179"/>
      <c r="F425" s="15" t="s">
        <v>186</v>
      </c>
      <c r="G425" s="15" t="s">
        <v>27</v>
      </c>
      <c r="H425" s="15" t="s">
        <v>720</v>
      </c>
      <c r="I425" t="s">
        <v>562</v>
      </c>
      <c r="J425" t="s">
        <v>459</v>
      </c>
    </row>
    <row r="426" spans="1:10" ht="12.75">
      <c r="A426" s="15">
        <v>-4.27</v>
      </c>
      <c r="B426" s="18">
        <v>41263</v>
      </c>
      <c r="C426" s="177"/>
      <c r="D426" s="178"/>
      <c r="E426" s="180"/>
      <c r="F426" t="s">
        <v>186</v>
      </c>
      <c r="G426" s="1" t="s">
        <v>27</v>
      </c>
      <c r="H426" t="s">
        <v>720</v>
      </c>
      <c r="I426" s="15" t="s">
        <v>349</v>
      </c>
      <c r="J426" s="15"/>
    </row>
    <row r="427" spans="1:10" ht="12.75">
      <c r="A427">
        <v>218</v>
      </c>
      <c r="B427" s="12">
        <v>41276</v>
      </c>
      <c r="C427" s="177">
        <f>SUM(A427:A434)</f>
        <v>341.19000000000005</v>
      </c>
      <c r="D427" s="178">
        <v>41276</v>
      </c>
      <c r="E427" s="179" t="s">
        <v>529</v>
      </c>
      <c r="F427" t="s">
        <v>185</v>
      </c>
      <c r="G427" t="s">
        <v>93</v>
      </c>
      <c r="H427" t="s">
        <v>751</v>
      </c>
      <c r="I427" t="s">
        <v>27</v>
      </c>
      <c r="J427" s="137"/>
    </row>
    <row r="428" spans="1:9" ht="12.75">
      <c r="A428">
        <v>10</v>
      </c>
      <c r="B428" s="12">
        <v>41276</v>
      </c>
      <c r="C428" s="177"/>
      <c r="D428" s="178"/>
      <c r="E428" s="179"/>
      <c r="F428" t="s">
        <v>185</v>
      </c>
      <c r="G428" t="s">
        <v>93</v>
      </c>
      <c r="H428" t="s">
        <v>751</v>
      </c>
      <c r="I428" t="s">
        <v>27</v>
      </c>
    </row>
    <row r="429" spans="1:9" ht="12.75">
      <c r="A429">
        <v>-6.91</v>
      </c>
      <c r="B429" s="12">
        <v>41276</v>
      </c>
      <c r="C429" s="177"/>
      <c r="D429" s="178"/>
      <c r="E429" s="180"/>
      <c r="F429" t="s">
        <v>185</v>
      </c>
      <c r="G429" t="s">
        <v>93</v>
      </c>
      <c r="H429" t="s">
        <v>751</v>
      </c>
      <c r="I429" t="s">
        <v>27</v>
      </c>
    </row>
    <row r="430" spans="1:10" ht="12.75">
      <c r="A430">
        <v>109</v>
      </c>
      <c r="B430" s="12">
        <v>41276</v>
      </c>
      <c r="C430" s="177"/>
      <c r="D430" s="178"/>
      <c r="E430" s="179" t="s">
        <v>530</v>
      </c>
      <c r="F430" t="s">
        <v>185</v>
      </c>
      <c r="G430" t="s">
        <v>93</v>
      </c>
      <c r="H430" t="s">
        <v>751</v>
      </c>
      <c r="I430" t="s">
        <v>27</v>
      </c>
      <c r="J430" s="137"/>
    </row>
    <row r="431" spans="1:10" ht="12.75">
      <c r="A431">
        <v>5</v>
      </c>
      <c r="B431" s="12">
        <v>41276</v>
      </c>
      <c r="C431" s="177"/>
      <c r="D431" s="178"/>
      <c r="E431" s="179"/>
      <c r="F431" t="s">
        <v>185</v>
      </c>
      <c r="G431" t="s">
        <v>93</v>
      </c>
      <c r="H431" t="s">
        <v>751</v>
      </c>
      <c r="I431" t="s">
        <v>27</v>
      </c>
      <c r="J431" s="15"/>
    </row>
    <row r="432" spans="1:9" ht="12.75">
      <c r="A432">
        <v>5</v>
      </c>
      <c r="B432" s="12">
        <v>41276</v>
      </c>
      <c r="C432" s="177"/>
      <c r="D432" s="178"/>
      <c r="E432" s="179"/>
      <c r="F432" t="s">
        <v>185</v>
      </c>
      <c r="G432" t="s">
        <v>93</v>
      </c>
      <c r="H432" t="s">
        <v>751</v>
      </c>
      <c r="I432" t="s">
        <v>27</v>
      </c>
    </row>
    <row r="433" spans="1:9" ht="12.75">
      <c r="A433">
        <v>5</v>
      </c>
      <c r="B433" s="12">
        <v>41276</v>
      </c>
      <c r="C433" s="177"/>
      <c r="D433" s="178"/>
      <c r="E433" s="179"/>
      <c r="F433" t="s">
        <v>185</v>
      </c>
      <c r="G433" t="s">
        <v>93</v>
      </c>
      <c r="H433" t="s">
        <v>751</v>
      </c>
      <c r="I433" t="s">
        <v>27</v>
      </c>
    </row>
    <row r="434" spans="1:9" ht="12.75">
      <c r="A434">
        <v>-3.9</v>
      </c>
      <c r="B434" s="12">
        <v>41276</v>
      </c>
      <c r="C434" s="177"/>
      <c r="D434" s="178"/>
      <c r="E434" s="180"/>
      <c r="F434" t="s">
        <v>185</v>
      </c>
      <c r="G434" t="s">
        <v>93</v>
      </c>
      <c r="H434" t="s">
        <v>751</v>
      </c>
      <c r="I434" t="s">
        <v>27</v>
      </c>
    </row>
    <row r="435" spans="1:10" ht="12.75">
      <c r="A435">
        <v>69</v>
      </c>
      <c r="B435" s="12">
        <v>41283</v>
      </c>
      <c r="C435" s="177">
        <f>SUM(A435:A459)</f>
        <v>1620</v>
      </c>
      <c r="D435" s="178">
        <v>41283</v>
      </c>
      <c r="E435" s="179" t="s">
        <v>538</v>
      </c>
      <c r="F435" t="s">
        <v>185</v>
      </c>
      <c r="G435" t="s">
        <v>93</v>
      </c>
      <c r="H435" s="20" t="s">
        <v>742</v>
      </c>
      <c r="I435" t="s">
        <v>27</v>
      </c>
      <c r="J435" s="137"/>
    </row>
    <row r="436" spans="1:10" ht="12.75">
      <c r="A436">
        <v>12</v>
      </c>
      <c r="B436" s="12">
        <v>41283</v>
      </c>
      <c r="C436" s="177"/>
      <c r="D436" s="178"/>
      <c r="E436" s="179"/>
      <c r="F436" t="s">
        <v>185</v>
      </c>
      <c r="G436" t="s">
        <v>93</v>
      </c>
      <c r="H436" s="20" t="s">
        <v>742</v>
      </c>
      <c r="I436" t="s">
        <v>27</v>
      </c>
      <c r="J436" s="15"/>
    </row>
    <row r="437" spans="1:10" ht="12.75">
      <c r="A437">
        <v>9</v>
      </c>
      <c r="B437" s="12">
        <v>41283</v>
      </c>
      <c r="C437" s="177"/>
      <c r="D437" s="178"/>
      <c r="E437" s="180"/>
      <c r="F437" t="s">
        <v>185</v>
      </c>
      <c r="G437" t="s">
        <v>93</v>
      </c>
      <c r="H437" s="20" t="s">
        <v>742</v>
      </c>
      <c r="I437" t="s">
        <v>27</v>
      </c>
      <c r="J437" s="15"/>
    </row>
    <row r="438" spans="1:10" ht="12.75">
      <c r="A438">
        <v>218</v>
      </c>
      <c r="B438" s="12">
        <v>41283</v>
      </c>
      <c r="C438" s="177"/>
      <c r="D438" s="178"/>
      <c r="E438" s="20" t="s">
        <v>534</v>
      </c>
      <c r="F438" t="s">
        <v>185</v>
      </c>
      <c r="G438" t="s">
        <v>93</v>
      </c>
      <c r="H438" s="20" t="s">
        <v>742</v>
      </c>
      <c r="I438" t="s">
        <v>27</v>
      </c>
      <c r="J438" s="137"/>
    </row>
    <row r="439" spans="1:10" ht="12.75">
      <c r="A439">
        <v>109</v>
      </c>
      <c r="B439" s="12">
        <v>41283</v>
      </c>
      <c r="C439" s="177"/>
      <c r="D439" s="178"/>
      <c r="E439" s="20" t="s">
        <v>535</v>
      </c>
      <c r="F439" t="s">
        <v>185</v>
      </c>
      <c r="G439" t="s">
        <v>93</v>
      </c>
      <c r="H439" s="20" t="s">
        <v>742</v>
      </c>
      <c r="I439" t="s">
        <v>27</v>
      </c>
      <c r="J439" s="137"/>
    </row>
    <row r="440" spans="1:10" ht="12.75">
      <c r="A440">
        <v>0</v>
      </c>
      <c r="B440" s="12">
        <v>41283</v>
      </c>
      <c r="C440" s="177"/>
      <c r="D440" s="178"/>
      <c r="E440" s="20" t="s">
        <v>532</v>
      </c>
      <c r="F440" t="s">
        <v>186</v>
      </c>
      <c r="G440" s="1" t="s">
        <v>27</v>
      </c>
      <c r="H440" t="s">
        <v>720</v>
      </c>
      <c r="I440" t="s">
        <v>239</v>
      </c>
      <c r="J440" s="137" t="s">
        <v>533</v>
      </c>
    </row>
    <row r="441" spans="1:10" ht="12.75">
      <c r="A441">
        <v>218</v>
      </c>
      <c r="B441" s="12">
        <v>41283</v>
      </c>
      <c r="C441" s="177"/>
      <c r="D441" s="178"/>
      <c r="E441" s="179" t="s">
        <v>599</v>
      </c>
      <c r="F441" t="s">
        <v>185</v>
      </c>
      <c r="G441" t="s">
        <v>93</v>
      </c>
      <c r="H441" s="20" t="s">
        <v>742</v>
      </c>
      <c r="I441" t="s">
        <v>27</v>
      </c>
      <c r="J441" s="137"/>
    </row>
    <row r="442" spans="1:10" ht="12.75">
      <c r="A442">
        <v>-10</v>
      </c>
      <c r="B442" s="12">
        <v>41283</v>
      </c>
      <c r="C442" s="177"/>
      <c r="D442" s="178"/>
      <c r="E442" s="179"/>
      <c r="F442" t="s">
        <v>185</v>
      </c>
      <c r="G442" t="s">
        <v>93</v>
      </c>
      <c r="H442" s="20" t="s">
        <v>742</v>
      </c>
      <c r="I442" t="s">
        <v>27</v>
      </c>
      <c r="J442" s="137"/>
    </row>
    <row r="443" spans="1:10" ht="12.75">
      <c r="A443">
        <v>10</v>
      </c>
      <c r="B443" s="12">
        <v>41283</v>
      </c>
      <c r="C443" s="177"/>
      <c r="D443" s="178"/>
      <c r="E443" s="179"/>
      <c r="F443" t="s">
        <v>185</v>
      </c>
      <c r="G443" t="s">
        <v>93</v>
      </c>
      <c r="H443" s="20" t="s">
        <v>742</v>
      </c>
      <c r="I443" t="s">
        <v>27</v>
      </c>
      <c r="J443" s="137"/>
    </row>
    <row r="444" spans="1:10" ht="12.75">
      <c r="A444">
        <v>18</v>
      </c>
      <c r="B444" s="12">
        <v>41283</v>
      </c>
      <c r="C444" s="177"/>
      <c r="D444" s="178"/>
      <c r="E444" s="179"/>
      <c r="F444" t="s">
        <v>185</v>
      </c>
      <c r="G444" t="s">
        <v>93</v>
      </c>
      <c r="H444" s="20" t="s">
        <v>742</v>
      </c>
      <c r="I444" t="s">
        <v>27</v>
      </c>
      <c r="J444" s="137"/>
    </row>
    <row r="445" spans="1:10" ht="12.75">
      <c r="A445">
        <v>18</v>
      </c>
      <c r="B445" s="12">
        <v>41283</v>
      </c>
      <c r="C445" s="177"/>
      <c r="D445" s="178"/>
      <c r="E445" s="180"/>
      <c r="F445" t="s">
        <v>185</v>
      </c>
      <c r="G445" t="s">
        <v>93</v>
      </c>
      <c r="H445" s="20" t="s">
        <v>742</v>
      </c>
      <c r="I445" t="s">
        <v>27</v>
      </c>
      <c r="J445" s="137"/>
    </row>
    <row r="446" spans="1:10" ht="12.75">
      <c r="A446">
        <v>218</v>
      </c>
      <c r="B446" s="12">
        <v>41283</v>
      </c>
      <c r="C446" s="177"/>
      <c r="D446" s="178"/>
      <c r="E446" s="179" t="s">
        <v>539</v>
      </c>
      <c r="F446" t="s">
        <v>185</v>
      </c>
      <c r="G446" t="s">
        <v>93</v>
      </c>
      <c r="H446" s="20" t="s">
        <v>742</v>
      </c>
      <c r="I446" t="s">
        <v>27</v>
      </c>
      <c r="J446" s="137"/>
    </row>
    <row r="447" spans="1:10" ht="12.75">
      <c r="A447">
        <v>18</v>
      </c>
      <c r="B447" s="12">
        <v>41283</v>
      </c>
      <c r="C447" s="177"/>
      <c r="D447" s="178"/>
      <c r="E447" s="179"/>
      <c r="F447" t="s">
        <v>185</v>
      </c>
      <c r="G447" t="s">
        <v>93</v>
      </c>
      <c r="H447" s="20" t="s">
        <v>742</v>
      </c>
      <c r="I447" t="s">
        <v>27</v>
      </c>
      <c r="J447" s="137"/>
    </row>
    <row r="448" spans="1:10" ht="12.75">
      <c r="A448">
        <v>18</v>
      </c>
      <c r="B448" s="12">
        <v>41283</v>
      </c>
      <c r="C448" s="177"/>
      <c r="D448" s="178"/>
      <c r="E448" s="179"/>
      <c r="F448" t="s">
        <v>185</v>
      </c>
      <c r="G448" t="s">
        <v>93</v>
      </c>
      <c r="H448" s="20" t="s">
        <v>742</v>
      </c>
      <c r="I448" t="s">
        <v>27</v>
      </c>
      <c r="J448" s="137"/>
    </row>
    <row r="449" spans="1:10" ht="12.75">
      <c r="A449">
        <v>10</v>
      </c>
      <c r="B449" s="12">
        <v>41283</v>
      </c>
      <c r="C449" s="177"/>
      <c r="D449" s="178"/>
      <c r="E449" s="180"/>
      <c r="F449" t="s">
        <v>185</v>
      </c>
      <c r="G449" t="s">
        <v>93</v>
      </c>
      <c r="H449" s="20" t="s">
        <v>742</v>
      </c>
      <c r="I449" t="s">
        <v>27</v>
      </c>
      <c r="J449" s="137"/>
    </row>
    <row r="450" spans="1:10" ht="12.75">
      <c r="A450">
        <v>109</v>
      </c>
      <c r="B450" s="12">
        <v>41283</v>
      </c>
      <c r="C450" s="177"/>
      <c r="D450" s="178"/>
      <c r="E450" s="20" t="s">
        <v>540</v>
      </c>
      <c r="F450" t="s">
        <v>185</v>
      </c>
      <c r="G450" t="s">
        <v>93</v>
      </c>
      <c r="H450" s="20" t="s">
        <v>742</v>
      </c>
      <c r="I450" t="s">
        <v>27</v>
      </c>
      <c r="J450" s="137"/>
    </row>
    <row r="451" spans="1:10" ht="12.75">
      <c r="A451">
        <v>109</v>
      </c>
      <c r="B451" s="12">
        <v>41283</v>
      </c>
      <c r="C451" s="177"/>
      <c r="D451" s="178"/>
      <c r="E451" s="20" t="s">
        <v>541</v>
      </c>
      <c r="F451" t="s">
        <v>185</v>
      </c>
      <c r="G451" t="s">
        <v>93</v>
      </c>
      <c r="H451" s="20" t="s">
        <v>742</v>
      </c>
      <c r="I451" t="s">
        <v>27</v>
      </c>
      <c r="J451" s="137"/>
    </row>
    <row r="452" spans="1:10" ht="12.75">
      <c r="A452">
        <v>109</v>
      </c>
      <c r="B452" s="12">
        <v>41283</v>
      </c>
      <c r="C452" s="177"/>
      <c r="D452" s="178"/>
      <c r="E452" s="20" t="s">
        <v>543</v>
      </c>
      <c r="F452" t="s">
        <v>185</v>
      </c>
      <c r="G452" t="s">
        <v>93</v>
      </c>
      <c r="H452" s="20" t="s">
        <v>742</v>
      </c>
      <c r="I452" t="s">
        <v>27</v>
      </c>
      <c r="J452" s="137"/>
    </row>
    <row r="453" spans="1:10" ht="12.75">
      <c r="A453">
        <v>109</v>
      </c>
      <c r="B453" s="12">
        <v>41283</v>
      </c>
      <c r="C453" s="177"/>
      <c r="D453" s="178"/>
      <c r="E453" s="179" t="s">
        <v>544</v>
      </c>
      <c r="F453" t="s">
        <v>185</v>
      </c>
      <c r="G453" t="s">
        <v>93</v>
      </c>
      <c r="H453" s="20" t="s">
        <v>742</v>
      </c>
      <c r="I453" t="s">
        <v>27</v>
      </c>
      <c r="J453" s="137"/>
    </row>
    <row r="454" spans="1:10" ht="12.75">
      <c r="A454">
        <v>5</v>
      </c>
      <c r="B454" s="12">
        <v>41283</v>
      </c>
      <c r="C454" s="177"/>
      <c r="D454" s="178"/>
      <c r="E454" s="180"/>
      <c r="F454" t="s">
        <v>185</v>
      </c>
      <c r="G454" t="s">
        <v>93</v>
      </c>
      <c r="H454" s="20" t="s">
        <v>742</v>
      </c>
      <c r="I454" t="s">
        <v>27</v>
      </c>
      <c r="J454" s="137"/>
    </row>
    <row r="455" spans="1:10" ht="12.75">
      <c r="A455">
        <v>109</v>
      </c>
      <c r="B455" s="12">
        <v>41283</v>
      </c>
      <c r="C455" s="177"/>
      <c r="D455" s="178"/>
      <c r="E455" s="179" t="s">
        <v>545</v>
      </c>
      <c r="F455" t="s">
        <v>185</v>
      </c>
      <c r="G455" t="s">
        <v>93</v>
      </c>
      <c r="H455" s="20" t="s">
        <v>742</v>
      </c>
      <c r="I455" t="s">
        <v>27</v>
      </c>
      <c r="J455" s="137"/>
    </row>
    <row r="456" spans="1:10" ht="12.75">
      <c r="A456">
        <v>12</v>
      </c>
      <c r="B456" s="12">
        <v>41283</v>
      </c>
      <c r="C456" s="177"/>
      <c r="D456" s="178"/>
      <c r="E456" s="179"/>
      <c r="F456" t="s">
        <v>185</v>
      </c>
      <c r="G456" t="s">
        <v>93</v>
      </c>
      <c r="H456" s="20" t="s">
        <v>742</v>
      </c>
      <c r="I456" t="s">
        <v>27</v>
      </c>
      <c r="J456" s="137"/>
    </row>
    <row r="457" spans="1:10" ht="12.75">
      <c r="A457">
        <v>9</v>
      </c>
      <c r="B457" s="12">
        <v>41283</v>
      </c>
      <c r="C457" s="177"/>
      <c r="D457" s="178"/>
      <c r="E457" s="179"/>
      <c r="F457" t="s">
        <v>185</v>
      </c>
      <c r="G457" t="s">
        <v>93</v>
      </c>
      <c r="H457" s="20" t="s">
        <v>742</v>
      </c>
      <c r="I457" t="s">
        <v>27</v>
      </c>
      <c r="J457" s="137"/>
    </row>
    <row r="458" spans="1:10" ht="12.75">
      <c r="A458">
        <v>5</v>
      </c>
      <c r="B458" s="12">
        <v>41283</v>
      </c>
      <c r="C458" s="177"/>
      <c r="D458" s="178"/>
      <c r="E458" s="180"/>
      <c r="F458" t="s">
        <v>185</v>
      </c>
      <c r="G458" t="s">
        <v>93</v>
      </c>
      <c r="H458" s="20" t="s">
        <v>742</v>
      </c>
      <c r="I458" t="s">
        <v>27</v>
      </c>
      <c r="J458" s="137"/>
    </row>
    <row r="459" spans="1:10" ht="12.75">
      <c r="A459">
        <v>109</v>
      </c>
      <c r="B459" s="12">
        <v>41283</v>
      </c>
      <c r="C459" s="177"/>
      <c r="D459" s="178"/>
      <c r="E459" s="20" t="s">
        <v>546</v>
      </c>
      <c r="F459" t="s">
        <v>185</v>
      </c>
      <c r="G459" t="s">
        <v>93</v>
      </c>
      <c r="H459" s="20" t="s">
        <v>742</v>
      </c>
      <c r="I459" t="s">
        <v>27</v>
      </c>
      <c r="J459" s="137"/>
    </row>
    <row r="460" spans="1:10" ht="13.5" thickBot="1">
      <c r="A460" s="15">
        <v>10</v>
      </c>
      <c r="B460" s="18">
        <v>41283</v>
      </c>
      <c r="C460" s="152">
        <v>10</v>
      </c>
      <c r="D460" s="149">
        <v>41283</v>
      </c>
      <c r="E460" s="133" t="s">
        <v>352</v>
      </c>
      <c r="F460" s="15" t="s">
        <v>185</v>
      </c>
      <c r="G460" s="15" t="s">
        <v>93</v>
      </c>
      <c r="H460" s="15" t="s">
        <v>94</v>
      </c>
      <c r="I460" s="15" t="s">
        <v>27</v>
      </c>
      <c r="J460" t="s">
        <v>627</v>
      </c>
    </row>
    <row r="461" spans="1:10" ht="12.75">
      <c r="A461" s="15">
        <v>119</v>
      </c>
      <c r="B461" s="18">
        <v>41289</v>
      </c>
      <c r="C461" s="164">
        <f>SUM(A461:A475)</f>
        <v>570.05</v>
      </c>
      <c r="D461" s="165">
        <v>41296</v>
      </c>
      <c r="E461" s="168" t="s">
        <v>550</v>
      </c>
      <c r="F461" s="15" t="s">
        <v>186</v>
      </c>
      <c r="G461" s="157" t="s">
        <v>27</v>
      </c>
      <c r="H461" s="15" t="s">
        <v>720</v>
      </c>
      <c r="I461" s="15" t="s">
        <v>239</v>
      </c>
      <c r="J461" s="142" t="s">
        <v>533</v>
      </c>
    </row>
    <row r="462" spans="1:10" ht="12.75">
      <c r="A462" s="15">
        <v>12</v>
      </c>
      <c r="B462" s="18">
        <v>41289</v>
      </c>
      <c r="C462" s="164"/>
      <c r="D462" s="165"/>
      <c r="E462" s="168"/>
      <c r="F462" s="15" t="s">
        <v>186</v>
      </c>
      <c r="G462" s="15" t="s">
        <v>27</v>
      </c>
      <c r="H462" s="15" t="s">
        <v>720</v>
      </c>
      <c r="I462" s="15" t="s">
        <v>40</v>
      </c>
      <c r="J462" s="15" t="s">
        <v>516</v>
      </c>
    </row>
    <row r="463" spans="1:10" ht="12.75">
      <c r="A463" s="15">
        <v>5</v>
      </c>
      <c r="B463" s="18">
        <v>41289</v>
      </c>
      <c r="C463" s="164"/>
      <c r="D463" s="165"/>
      <c r="E463" s="168"/>
      <c r="F463" s="15" t="s">
        <v>186</v>
      </c>
      <c r="G463" s="15" t="s">
        <v>27</v>
      </c>
      <c r="H463" s="15" t="s">
        <v>720</v>
      </c>
      <c r="I463" s="15" t="s">
        <v>562</v>
      </c>
      <c r="J463" s="15" t="s">
        <v>231</v>
      </c>
    </row>
    <row r="464" spans="1:10" ht="12.75">
      <c r="A464" s="15">
        <v>5</v>
      </c>
      <c r="B464" s="18">
        <v>41289</v>
      </c>
      <c r="C464" s="164"/>
      <c r="D464" s="165"/>
      <c r="E464" s="168"/>
      <c r="F464" s="15" t="s">
        <v>186</v>
      </c>
      <c r="G464" s="15" t="s">
        <v>27</v>
      </c>
      <c r="H464" s="15" t="s">
        <v>720</v>
      </c>
      <c r="I464" s="15" t="s">
        <v>562</v>
      </c>
      <c r="J464" s="15" t="s">
        <v>459</v>
      </c>
    </row>
    <row r="465" spans="1:10" ht="12.75">
      <c r="A465" s="15">
        <v>-4.39</v>
      </c>
      <c r="B465" s="18">
        <v>41289</v>
      </c>
      <c r="C465" s="164"/>
      <c r="D465" s="165"/>
      <c r="E465" s="169"/>
      <c r="F465" t="s">
        <v>186</v>
      </c>
      <c r="G465" s="1" t="s">
        <v>27</v>
      </c>
      <c r="H465" t="s">
        <v>720</v>
      </c>
      <c r="I465" s="15" t="s">
        <v>349</v>
      </c>
      <c r="J465" s="15"/>
    </row>
    <row r="466" spans="1:10" ht="12.75">
      <c r="A466" s="15">
        <v>238</v>
      </c>
      <c r="B466" s="18">
        <v>41290</v>
      </c>
      <c r="C466" s="164"/>
      <c r="D466" s="165"/>
      <c r="E466" s="168" t="s">
        <v>551</v>
      </c>
      <c r="F466" s="15" t="s">
        <v>186</v>
      </c>
      <c r="G466" s="157" t="s">
        <v>27</v>
      </c>
      <c r="H466" s="15" t="s">
        <v>720</v>
      </c>
      <c r="I466" s="15" t="s">
        <v>239</v>
      </c>
      <c r="J466" s="142" t="s">
        <v>533</v>
      </c>
    </row>
    <row r="467" spans="1:10" ht="12.75">
      <c r="A467" s="15">
        <v>24</v>
      </c>
      <c r="B467" s="18">
        <v>41290</v>
      </c>
      <c r="C467" s="164"/>
      <c r="D467" s="165"/>
      <c r="E467" s="168"/>
      <c r="F467" s="15" t="s">
        <v>186</v>
      </c>
      <c r="G467" s="15" t="s">
        <v>27</v>
      </c>
      <c r="H467" s="15" t="s">
        <v>720</v>
      </c>
      <c r="I467" s="15" t="s">
        <v>40</v>
      </c>
      <c r="J467" s="15" t="s">
        <v>516</v>
      </c>
    </row>
    <row r="468" spans="1:10" ht="12.75">
      <c r="A468" s="15">
        <v>18</v>
      </c>
      <c r="B468" s="18">
        <v>41290</v>
      </c>
      <c r="C468" s="164"/>
      <c r="D468" s="165"/>
      <c r="E468" s="168"/>
      <c r="F468" s="15" t="s">
        <v>186</v>
      </c>
      <c r="G468" s="15" t="s">
        <v>27</v>
      </c>
      <c r="H468" s="15" t="s">
        <v>720</v>
      </c>
      <c r="I468" s="15" t="s">
        <v>40</v>
      </c>
      <c r="J468" s="15" t="s">
        <v>196</v>
      </c>
    </row>
    <row r="469" spans="1:10" ht="12.75">
      <c r="A469" s="15">
        <v>10</v>
      </c>
      <c r="B469" s="18">
        <v>41290</v>
      </c>
      <c r="C469" s="164"/>
      <c r="D469" s="165"/>
      <c r="E469" s="168"/>
      <c r="F469" s="15" t="s">
        <v>186</v>
      </c>
      <c r="G469" s="15" t="s">
        <v>27</v>
      </c>
      <c r="H469" s="15" t="s">
        <v>720</v>
      </c>
      <c r="I469" s="15" t="s">
        <v>40</v>
      </c>
      <c r="J469" s="15" t="s">
        <v>468</v>
      </c>
    </row>
    <row r="470" spans="1:10" ht="12.75">
      <c r="A470" s="15">
        <v>10</v>
      </c>
      <c r="B470" s="18">
        <v>41290</v>
      </c>
      <c r="C470" s="164"/>
      <c r="D470" s="165"/>
      <c r="E470" s="168"/>
      <c r="F470" s="15" t="s">
        <v>186</v>
      </c>
      <c r="G470" s="15" t="s">
        <v>27</v>
      </c>
      <c r="H470" s="15" t="s">
        <v>720</v>
      </c>
      <c r="I470" s="15" t="s">
        <v>562</v>
      </c>
      <c r="J470" s="15" t="s">
        <v>231</v>
      </c>
    </row>
    <row r="471" spans="1:10" ht="12.75">
      <c r="A471" s="15">
        <v>10</v>
      </c>
      <c r="B471" s="18">
        <v>41290</v>
      </c>
      <c r="C471" s="164"/>
      <c r="D471" s="165"/>
      <c r="E471" s="168"/>
      <c r="F471" s="15" t="s">
        <v>186</v>
      </c>
      <c r="G471" s="15" t="s">
        <v>27</v>
      </c>
      <c r="H471" s="15" t="s">
        <v>720</v>
      </c>
      <c r="I471" s="15" t="s">
        <v>562</v>
      </c>
      <c r="J471" s="15" t="s">
        <v>459</v>
      </c>
    </row>
    <row r="472" spans="1:10" ht="12.75">
      <c r="A472" s="15">
        <v>18</v>
      </c>
      <c r="B472" s="18">
        <v>41290</v>
      </c>
      <c r="C472" s="164"/>
      <c r="D472" s="165"/>
      <c r="E472" s="168"/>
      <c r="F472" s="15" t="s">
        <v>186</v>
      </c>
      <c r="G472" s="15" t="s">
        <v>27</v>
      </c>
      <c r="H472" s="15" t="s">
        <v>720</v>
      </c>
      <c r="I472" s="15" t="s">
        <v>40</v>
      </c>
      <c r="J472" s="15" t="s">
        <v>467</v>
      </c>
    </row>
    <row r="473" spans="1:10" ht="12.75">
      <c r="A473" s="15">
        <v>-9.81</v>
      </c>
      <c r="B473" s="18">
        <v>41290</v>
      </c>
      <c r="C473" s="164"/>
      <c r="D473" s="165"/>
      <c r="E473" s="169"/>
      <c r="F473" t="s">
        <v>186</v>
      </c>
      <c r="G473" s="1" t="s">
        <v>27</v>
      </c>
      <c r="H473" t="s">
        <v>720</v>
      </c>
      <c r="I473" s="15" t="s">
        <v>349</v>
      </c>
      <c r="J473" s="15"/>
    </row>
    <row r="474" spans="1:10" ht="12.75">
      <c r="A474" s="15">
        <v>119</v>
      </c>
      <c r="B474" s="18">
        <v>41291</v>
      </c>
      <c r="C474" s="164"/>
      <c r="D474" s="165"/>
      <c r="E474" s="168" t="s">
        <v>552</v>
      </c>
      <c r="F474" s="15" t="s">
        <v>186</v>
      </c>
      <c r="G474" s="157" t="s">
        <v>27</v>
      </c>
      <c r="H474" s="15" t="s">
        <v>720</v>
      </c>
      <c r="I474" s="15" t="s">
        <v>239</v>
      </c>
      <c r="J474" s="142" t="s">
        <v>533</v>
      </c>
    </row>
    <row r="475" spans="1:10" ht="12.75">
      <c r="A475" s="15">
        <v>-3.75</v>
      </c>
      <c r="B475" s="18">
        <v>41291</v>
      </c>
      <c r="C475" s="164"/>
      <c r="D475" s="165"/>
      <c r="E475" s="169"/>
      <c r="F475" t="s">
        <v>186</v>
      </c>
      <c r="G475" s="1" t="s">
        <v>27</v>
      </c>
      <c r="H475" t="s">
        <v>720</v>
      </c>
      <c r="I475" s="15" t="s">
        <v>349</v>
      </c>
      <c r="J475" s="15"/>
    </row>
    <row r="476" spans="1:10" ht="12.75">
      <c r="A476" s="15">
        <v>69</v>
      </c>
      <c r="B476" s="18">
        <v>41295</v>
      </c>
      <c r="C476" s="164">
        <f>SUM(A476:A479)</f>
        <v>87.09</v>
      </c>
      <c r="D476" s="165">
        <v>41299</v>
      </c>
      <c r="E476" s="168" t="s">
        <v>553</v>
      </c>
      <c r="F476" s="15" t="s">
        <v>186</v>
      </c>
      <c r="G476" s="157" t="s">
        <v>27</v>
      </c>
      <c r="H476" s="15" t="s">
        <v>720</v>
      </c>
      <c r="I476" s="15" t="s">
        <v>239</v>
      </c>
      <c r="J476" s="142" t="s">
        <v>536</v>
      </c>
    </row>
    <row r="477" spans="1:10" ht="12.75">
      <c r="A477" s="15">
        <v>12</v>
      </c>
      <c r="B477" s="18">
        <v>41295</v>
      </c>
      <c r="C477" s="164"/>
      <c r="D477" s="165"/>
      <c r="E477" s="168"/>
      <c r="F477" s="15" t="s">
        <v>186</v>
      </c>
      <c r="G477" s="15" t="s">
        <v>27</v>
      </c>
      <c r="H477" s="15" t="s">
        <v>720</v>
      </c>
      <c r="I477" s="15" t="s">
        <v>40</v>
      </c>
      <c r="J477" s="15" t="s">
        <v>537</v>
      </c>
    </row>
    <row r="478" spans="1:10" ht="12.75">
      <c r="A478" s="15">
        <v>9</v>
      </c>
      <c r="B478" s="18">
        <v>41295</v>
      </c>
      <c r="C478" s="164"/>
      <c r="D478" s="165"/>
      <c r="E478" s="168"/>
      <c r="F478" s="15" t="s">
        <v>186</v>
      </c>
      <c r="G478" s="15" t="s">
        <v>27</v>
      </c>
      <c r="H478" s="15" t="s">
        <v>720</v>
      </c>
      <c r="I478" s="15" t="s">
        <v>40</v>
      </c>
      <c r="J478" s="15" t="s">
        <v>467</v>
      </c>
    </row>
    <row r="479" spans="1:10" ht="12.75">
      <c r="A479" s="15">
        <v>-2.91</v>
      </c>
      <c r="B479" s="18">
        <v>41295</v>
      </c>
      <c r="C479" s="164"/>
      <c r="D479" s="165"/>
      <c r="E479" s="169"/>
      <c r="F479" t="s">
        <v>186</v>
      </c>
      <c r="G479" s="1" t="s">
        <v>27</v>
      </c>
      <c r="H479" t="s">
        <v>720</v>
      </c>
      <c r="I479" s="15" t="s">
        <v>349</v>
      </c>
      <c r="J479" s="15"/>
    </row>
    <row r="480" spans="1:10" ht="12.75">
      <c r="A480" s="15">
        <v>69</v>
      </c>
      <c r="B480" s="18">
        <v>41306</v>
      </c>
      <c r="C480" s="164">
        <f>SUM(A480:A495)</f>
        <v>591.1800000000002</v>
      </c>
      <c r="D480" s="165">
        <v>41306</v>
      </c>
      <c r="E480" s="168" t="s">
        <v>557</v>
      </c>
      <c r="F480" t="s">
        <v>185</v>
      </c>
      <c r="G480" t="s">
        <v>93</v>
      </c>
      <c r="H480" t="s">
        <v>751</v>
      </c>
      <c r="I480" t="s">
        <v>27</v>
      </c>
      <c r="J480" s="142"/>
    </row>
    <row r="481" spans="1:10" ht="12.75">
      <c r="A481" s="15">
        <v>-2.3</v>
      </c>
      <c r="B481" s="18">
        <v>41306</v>
      </c>
      <c r="C481" s="164"/>
      <c r="D481" s="165"/>
      <c r="E481" s="169"/>
      <c r="F481" t="s">
        <v>185</v>
      </c>
      <c r="G481" t="s">
        <v>93</v>
      </c>
      <c r="H481" t="s">
        <v>751</v>
      </c>
      <c r="I481" t="s">
        <v>27</v>
      </c>
      <c r="J481" s="15"/>
    </row>
    <row r="482" spans="1:10" ht="12.75">
      <c r="A482" s="15">
        <v>119</v>
      </c>
      <c r="B482" s="18">
        <v>41306</v>
      </c>
      <c r="C482" s="164"/>
      <c r="D482" s="165"/>
      <c r="E482" s="168" t="s">
        <v>558</v>
      </c>
      <c r="F482" t="s">
        <v>185</v>
      </c>
      <c r="G482" t="s">
        <v>93</v>
      </c>
      <c r="H482" t="s">
        <v>751</v>
      </c>
      <c r="I482" t="s">
        <v>27</v>
      </c>
      <c r="J482" s="142"/>
    </row>
    <row r="483" spans="1:10" ht="12.75">
      <c r="A483" s="15">
        <v>-3.75</v>
      </c>
      <c r="B483" s="18">
        <v>41306</v>
      </c>
      <c r="C483" s="164"/>
      <c r="D483" s="165"/>
      <c r="E483" s="169"/>
      <c r="F483" t="s">
        <v>185</v>
      </c>
      <c r="G483" t="s">
        <v>93</v>
      </c>
      <c r="H483" t="s">
        <v>751</v>
      </c>
      <c r="I483" t="s">
        <v>27</v>
      </c>
      <c r="J483" s="15"/>
    </row>
    <row r="484" spans="1:10" ht="12.75">
      <c r="A484" s="15">
        <v>119</v>
      </c>
      <c r="B484" s="18">
        <v>41306</v>
      </c>
      <c r="C484" s="164"/>
      <c r="D484" s="165"/>
      <c r="E484" s="168" t="s">
        <v>559</v>
      </c>
      <c r="F484" t="s">
        <v>185</v>
      </c>
      <c r="G484" t="s">
        <v>93</v>
      </c>
      <c r="H484" t="s">
        <v>751</v>
      </c>
      <c r="I484" t="s">
        <v>27</v>
      </c>
      <c r="J484" s="142"/>
    </row>
    <row r="485" spans="1:10" ht="12.75">
      <c r="A485" s="15">
        <v>-3.75</v>
      </c>
      <c r="B485" s="18">
        <v>41306</v>
      </c>
      <c r="C485" s="164"/>
      <c r="D485" s="165"/>
      <c r="E485" s="169"/>
      <c r="F485" t="s">
        <v>185</v>
      </c>
      <c r="G485" t="s">
        <v>93</v>
      </c>
      <c r="H485" t="s">
        <v>751</v>
      </c>
      <c r="I485" t="s">
        <v>27</v>
      </c>
      <c r="J485" s="15"/>
    </row>
    <row r="486" spans="1:10" ht="12.75">
      <c r="A486" s="15">
        <v>69</v>
      </c>
      <c r="B486" s="18">
        <v>41306</v>
      </c>
      <c r="C486" s="164"/>
      <c r="D486" s="165"/>
      <c r="E486" s="168" t="s">
        <v>560</v>
      </c>
      <c r="F486" t="s">
        <v>185</v>
      </c>
      <c r="G486" t="s">
        <v>93</v>
      </c>
      <c r="H486" t="s">
        <v>751</v>
      </c>
      <c r="I486" t="s">
        <v>27</v>
      </c>
      <c r="J486" s="142"/>
    </row>
    <row r="487" spans="1:10" ht="12.75">
      <c r="A487" s="15">
        <v>12</v>
      </c>
      <c r="B487" s="18">
        <v>41306</v>
      </c>
      <c r="C487" s="164"/>
      <c r="D487" s="165"/>
      <c r="E487" s="168"/>
      <c r="F487" t="s">
        <v>185</v>
      </c>
      <c r="G487" t="s">
        <v>93</v>
      </c>
      <c r="H487" t="s">
        <v>751</v>
      </c>
      <c r="I487" t="s">
        <v>27</v>
      </c>
      <c r="J487" s="15"/>
    </row>
    <row r="488" spans="1:10" ht="12.75">
      <c r="A488" s="15">
        <v>-2.65</v>
      </c>
      <c r="B488" s="18">
        <v>41306</v>
      </c>
      <c r="C488" s="164"/>
      <c r="D488" s="165"/>
      <c r="E488" s="169"/>
      <c r="F488" t="s">
        <v>185</v>
      </c>
      <c r="G488" t="s">
        <v>93</v>
      </c>
      <c r="H488" t="s">
        <v>751</v>
      </c>
      <c r="I488" t="s">
        <v>27</v>
      </c>
      <c r="J488" s="15"/>
    </row>
    <row r="489" spans="1:10" ht="12.75">
      <c r="A489" s="15">
        <v>119</v>
      </c>
      <c r="B489" s="18">
        <v>41306</v>
      </c>
      <c r="C489" s="164"/>
      <c r="D489" s="165"/>
      <c r="E489" s="168" t="s">
        <v>561</v>
      </c>
      <c r="F489" t="s">
        <v>185</v>
      </c>
      <c r="G489" t="s">
        <v>93</v>
      </c>
      <c r="H489" t="s">
        <v>751</v>
      </c>
      <c r="I489" t="s">
        <v>27</v>
      </c>
      <c r="J489" s="142"/>
    </row>
    <row r="490" spans="1:10" ht="12.75">
      <c r="A490" s="15">
        <v>5</v>
      </c>
      <c r="B490" s="18">
        <v>41306</v>
      </c>
      <c r="C490" s="164"/>
      <c r="D490" s="165"/>
      <c r="E490" s="168"/>
      <c r="F490" t="s">
        <v>185</v>
      </c>
      <c r="G490" t="s">
        <v>93</v>
      </c>
      <c r="H490" t="s">
        <v>751</v>
      </c>
      <c r="I490" t="s">
        <v>27</v>
      </c>
      <c r="J490" s="15"/>
    </row>
    <row r="491" spans="1:10" ht="12.75">
      <c r="A491" s="15">
        <v>-3.9</v>
      </c>
      <c r="B491" s="18">
        <v>41306</v>
      </c>
      <c r="C491" s="164"/>
      <c r="D491" s="165"/>
      <c r="E491" s="169"/>
      <c r="F491" t="s">
        <v>185</v>
      </c>
      <c r="G491" t="s">
        <v>93</v>
      </c>
      <c r="H491" t="s">
        <v>751</v>
      </c>
      <c r="I491" t="s">
        <v>27</v>
      </c>
      <c r="J491" s="15"/>
    </row>
    <row r="492" spans="1:10" ht="12.75">
      <c r="A492" s="15">
        <v>69</v>
      </c>
      <c r="B492" s="18">
        <v>41306</v>
      </c>
      <c r="C492" s="164"/>
      <c r="D492" s="165"/>
      <c r="E492" s="168" t="s">
        <v>563</v>
      </c>
      <c r="F492" t="s">
        <v>185</v>
      </c>
      <c r="G492" t="s">
        <v>93</v>
      </c>
      <c r="H492" t="s">
        <v>751</v>
      </c>
      <c r="I492" t="s">
        <v>27</v>
      </c>
      <c r="J492" s="142"/>
    </row>
    <row r="493" spans="1:10" ht="12.75">
      <c r="A493" s="15">
        <v>-2.3</v>
      </c>
      <c r="B493" s="18">
        <v>41306</v>
      </c>
      <c r="C493" s="164"/>
      <c r="D493" s="165"/>
      <c r="E493" s="169"/>
      <c r="F493" t="s">
        <v>185</v>
      </c>
      <c r="G493" t="s">
        <v>93</v>
      </c>
      <c r="H493" t="s">
        <v>751</v>
      </c>
      <c r="I493" t="s">
        <v>27</v>
      </c>
      <c r="J493" s="15"/>
    </row>
    <row r="494" spans="1:10" ht="12.75">
      <c r="A494" s="15">
        <v>30</v>
      </c>
      <c r="B494" s="18">
        <v>41306</v>
      </c>
      <c r="C494" s="164"/>
      <c r="D494" s="165"/>
      <c r="E494" s="168" t="s">
        <v>564</v>
      </c>
      <c r="F494" t="s">
        <v>185</v>
      </c>
      <c r="G494" t="s">
        <v>93</v>
      </c>
      <c r="H494" t="s">
        <v>751</v>
      </c>
      <c r="I494" t="s">
        <v>27</v>
      </c>
      <c r="J494" s="142"/>
    </row>
    <row r="495" spans="1:10" ht="12.75">
      <c r="A495" s="15">
        <v>-1.17</v>
      </c>
      <c r="B495" s="18">
        <v>41306</v>
      </c>
      <c r="C495" s="164"/>
      <c r="D495" s="165"/>
      <c r="E495" s="169"/>
      <c r="F495" t="s">
        <v>185</v>
      </c>
      <c r="G495" t="s">
        <v>93</v>
      </c>
      <c r="H495" t="s">
        <v>751</v>
      </c>
      <c r="I495" t="s">
        <v>27</v>
      </c>
      <c r="J495" s="15"/>
    </row>
    <row r="496" spans="1:10" ht="12.75">
      <c r="A496" s="15">
        <v>2500</v>
      </c>
      <c r="B496" s="18">
        <v>41307</v>
      </c>
      <c r="C496" s="155">
        <f>A496</f>
        <v>2500</v>
      </c>
      <c r="D496" s="156">
        <v>41312</v>
      </c>
      <c r="E496" s="154" t="s">
        <v>586</v>
      </c>
      <c r="F496" s="15" t="s">
        <v>33</v>
      </c>
      <c r="G496" s="15"/>
      <c r="H496" s="15"/>
      <c r="I496" s="15"/>
      <c r="J496" s="15"/>
    </row>
    <row r="497" spans="1:10" ht="12.75">
      <c r="A497" s="15">
        <v>119</v>
      </c>
      <c r="B497" s="18">
        <v>41312</v>
      </c>
      <c r="C497" s="164">
        <f>SUM(A497:A514)</f>
        <v>1274</v>
      </c>
      <c r="D497" s="165">
        <v>41312</v>
      </c>
      <c r="E497" s="144" t="s">
        <v>570</v>
      </c>
      <c r="F497" t="s">
        <v>185</v>
      </c>
      <c r="G497" t="s">
        <v>93</v>
      </c>
      <c r="H497" s="20" t="s">
        <v>742</v>
      </c>
      <c r="I497" t="s">
        <v>27</v>
      </c>
      <c r="J497" s="37"/>
    </row>
    <row r="498" spans="1:10" ht="12.75">
      <c r="A498" s="15">
        <v>119</v>
      </c>
      <c r="B498" s="18">
        <v>41312</v>
      </c>
      <c r="C498" s="164"/>
      <c r="D498" s="165"/>
      <c r="E498" s="166" t="s">
        <v>571</v>
      </c>
      <c r="F498" t="s">
        <v>185</v>
      </c>
      <c r="G498" t="s">
        <v>93</v>
      </c>
      <c r="H498" s="20" t="s">
        <v>742</v>
      </c>
      <c r="I498" t="s">
        <v>27</v>
      </c>
      <c r="J498" s="37"/>
    </row>
    <row r="499" spans="1:10" ht="12.75">
      <c r="A499" s="15">
        <v>5</v>
      </c>
      <c r="B499" s="18">
        <v>41312</v>
      </c>
      <c r="C499" s="164"/>
      <c r="D499" s="165"/>
      <c r="E499" s="166"/>
      <c r="F499" t="s">
        <v>185</v>
      </c>
      <c r="G499" t="s">
        <v>93</v>
      </c>
      <c r="H499" s="20" t="s">
        <v>742</v>
      </c>
      <c r="I499" t="s">
        <v>27</v>
      </c>
      <c r="J499" s="37"/>
    </row>
    <row r="500" spans="1:10" ht="12.75">
      <c r="A500" s="15">
        <v>30</v>
      </c>
      <c r="B500" s="18">
        <v>41312</v>
      </c>
      <c r="C500" s="164"/>
      <c r="D500" s="165"/>
      <c r="E500" s="144" t="s">
        <v>573</v>
      </c>
      <c r="F500" t="s">
        <v>185</v>
      </c>
      <c r="G500" t="s">
        <v>93</v>
      </c>
      <c r="H500" s="20" t="s">
        <v>742</v>
      </c>
      <c r="I500" t="s">
        <v>27</v>
      </c>
      <c r="J500" s="37"/>
    </row>
    <row r="501" spans="1:10" ht="12.75">
      <c r="A501" s="15">
        <v>119</v>
      </c>
      <c r="B501" s="18">
        <v>41312</v>
      </c>
      <c r="C501" s="164"/>
      <c r="D501" s="165"/>
      <c r="E501" s="144" t="s">
        <v>572</v>
      </c>
      <c r="F501" t="s">
        <v>185</v>
      </c>
      <c r="G501" t="s">
        <v>93</v>
      </c>
      <c r="H501" s="20" t="s">
        <v>742</v>
      </c>
      <c r="I501" t="s">
        <v>27</v>
      </c>
      <c r="J501" s="37"/>
    </row>
    <row r="502" spans="1:10" ht="12.75">
      <c r="A502" s="15">
        <v>119</v>
      </c>
      <c r="B502" s="18">
        <v>41312</v>
      </c>
      <c r="C502" s="164"/>
      <c r="D502" s="165"/>
      <c r="E502" s="166" t="s">
        <v>577</v>
      </c>
      <c r="F502" t="s">
        <v>185</v>
      </c>
      <c r="G502" t="s">
        <v>93</v>
      </c>
      <c r="H502" s="20" t="s">
        <v>742</v>
      </c>
      <c r="I502" t="s">
        <v>27</v>
      </c>
      <c r="J502" s="37"/>
    </row>
    <row r="503" spans="1:10" ht="12.75">
      <c r="A503" s="15">
        <v>5</v>
      </c>
      <c r="B503" s="18">
        <v>41312</v>
      </c>
      <c r="C503" s="164"/>
      <c r="D503" s="165"/>
      <c r="E503" s="166"/>
      <c r="F503" t="s">
        <v>185</v>
      </c>
      <c r="G503" t="s">
        <v>93</v>
      </c>
      <c r="H503" s="20" t="s">
        <v>742</v>
      </c>
      <c r="I503" t="s">
        <v>27</v>
      </c>
      <c r="J503" s="37"/>
    </row>
    <row r="504" spans="1:10" ht="12.75">
      <c r="A504" s="15">
        <v>30</v>
      </c>
      <c r="B504" s="18">
        <v>41312</v>
      </c>
      <c r="C504" s="164"/>
      <c r="D504" s="165"/>
      <c r="E504" s="166" t="s">
        <v>585</v>
      </c>
      <c r="F504" t="s">
        <v>185</v>
      </c>
      <c r="G504" t="s">
        <v>93</v>
      </c>
      <c r="H504" s="20" t="s">
        <v>742</v>
      </c>
      <c r="I504" t="s">
        <v>27</v>
      </c>
      <c r="J504" s="37"/>
    </row>
    <row r="505" spans="1:10" ht="12.75">
      <c r="A505" s="15">
        <v>30</v>
      </c>
      <c r="B505" s="18">
        <v>41312</v>
      </c>
      <c r="C505" s="164"/>
      <c r="D505" s="165"/>
      <c r="E505" s="166"/>
      <c r="F505" t="s">
        <v>185</v>
      </c>
      <c r="G505" t="s">
        <v>93</v>
      </c>
      <c r="H505" s="20" t="s">
        <v>742</v>
      </c>
      <c r="I505" t="s">
        <v>27</v>
      </c>
      <c r="J505" s="37"/>
    </row>
    <row r="506" spans="1:10" ht="12.75">
      <c r="A506" s="15">
        <v>138</v>
      </c>
      <c r="B506" s="18">
        <v>41312</v>
      </c>
      <c r="C506" s="164"/>
      <c r="D506" s="165"/>
      <c r="E506" s="144" t="s">
        <v>576</v>
      </c>
      <c r="F506" t="s">
        <v>185</v>
      </c>
      <c r="G506" t="s">
        <v>93</v>
      </c>
      <c r="H506" s="20" t="s">
        <v>742</v>
      </c>
      <c r="I506" t="s">
        <v>27</v>
      </c>
      <c r="J506" s="37"/>
    </row>
    <row r="507" spans="1:10" ht="12.75">
      <c r="A507" s="15">
        <v>119</v>
      </c>
      <c r="B507" s="18">
        <v>41312</v>
      </c>
      <c r="C507" s="164"/>
      <c r="D507" s="165"/>
      <c r="E507" s="166" t="s">
        <v>574</v>
      </c>
      <c r="F507" t="s">
        <v>185</v>
      </c>
      <c r="G507" t="s">
        <v>93</v>
      </c>
      <c r="H507" s="20" t="s">
        <v>742</v>
      </c>
      <c r="I507" t="s">
        <v>27</v>
      </c>
      <c r="J507" s="37"/>
    </row>
    <row r="508" spans="1:10" ht="12.75">
      <c r="A508" s="15">
        <v>5</v>
      </c>
      <c r="B508" s="18">
        <v>41312</v>
      </c>
      <c r="C508" s="164"/>
      <c r="D508" s="165"/>
      <c r="E508" s="166"/>
      <c r="F508" t="s">
        <v>185</v>
      </c>
      <c r="G508" t="s">
        <v>93</v>
      </c>
      <c r="H508" s="20" t="s">
        <v>742</v>
      </c>
      <c r="I508" t="s">
        <v>27</v>
      </c>
      <c r="J508" s="37"/>
    </row>
    <row r="509" spans="1:10" ht="12.75">
      <c r="A509" s="15">
        <v>119</v>
      </c>
      <c r="B509" s="18">
        <v>41312</v>
      </c>
      <c r="C509" s="164"/>
      <c r="D509" s="165"/>
      <c r="E509" s="144" t="s">
        <v>578</v>
      </c>
      <c r="F509" t="s">
        <v>185</v>
      </c>
      <c r="G509" t="s">
        <v>93</v>
      </c>
      <c r="H509" s="20" t="s">
        <v>742</v>
      </c>
      <c r="I509" t="s">
        <v>27</v>
      </c>
      <c r="J509" s="37"/>
    </row>
    <row r="510" spans="1:10" ht="12.75">
      <c r="A510" s="15">
        <v>69</v>
      </c>
      <c r="B510" s="18">
        <v>41312</v>
      </c>
      <c r="C510" s="164"/>
      <c r="D510" s="165"/>
      <c r="E510" s="144" t="s">
        <v>575</v>
      </c>
      <c r="F510" t="s">
        <v>185</v>
      </c>
      <c r="G510" t="s">
        <v>93</v>
      </c>
      <c r="H510" s="20" t="s">
        <v>742</v>
      </c>
      <c r="I510" t="s">
        <v>27</v>
      </c>
      <c r="J510" s="37"/>
    </row>
    <row r="511" spans="1:10" ht="12.75">
      <c r="A511" s="15">
        <v>69</v>
      </c>
      <c r="B511" s="18">
        <v>41312</v>
      </c>
      <c r="C511" s="164"/>
      <c r="D511" s="165"/>
      <c r="E511" s="144" t="s">
        <v>579</v>
      </c>
      <c r="F511" t="s">
        <v>185</v>
      </c>
      <c r="G511" t="s">
        <v>93</v>
      </c>
      <c r="H511" s="20" t="s">
        <v>742</v>
      </c>
      <c r="I511" t="s">
        <v>27</v>
      </c>
      <c r="J511" s="37"/>
    </row>
    <row r="512" spans="1:10" ht="12.75">
      <c r="A512" s="15">
        <v>238</v>
      </c>
      <c r="B512" s="18">
        <v>41312</v>
      </c>
      <c r="C512" s="164"/>
      <c r="D512" s="165"/>
      <c r="E512" s="168" t="s">
        <v>587</v>
      </c>
      <c r="F512" t="s">
        <v>185</v>
      </c>
      <c r="G512" t="s">
        <v>93</v>
      </c>
      <c r="H512" s="20" t="s">
        <v>742</v>
      </c>
      <c r="I512" t="s">
        <v>27</v>
      </c>
      <c r="J512" s="37"/>
    </row>
    <row r="513" spans="1:10" ht="12.75">
      <c r="A513" s="15">
        <v>59.5</v>
      </c>
      <c r="B513" s="18">
        <v>41312</v>
      </c>
      <c r="C513" s="164"/>
      <c r="D513" s="165"/>
      <c r="E513" s="168"/>
      <c r="F513" t="s">
        <v>185</v>
      </c>
      <c r="G513" t="s">
        <v>93</v>
      </c>
      <c r="H513" s="20" t="s">
        <v>742</v>
      </c>
      <c r="I513" t="s">
        <v>27</v>
      </c>
      <c r="J513" s="37"/>
    </row>
    <row r="514" spans="1:10" ht="12.75">
      <c r="A514" s="15">
        <v>-118.5</v>
      </c>
      <c r="B514" s="18">
        <v>41312</v>
      </c>
      <c r="C514" s="164"/>
      <c r="D514" s="165"/>
      <c r="E514" s="169"/>
      <c r="F514" t="s">
        <v>185</v>
      </c>
      <c r="G514" t="s">
        <v>93</v>
      </c>
      <c r="H514" s="20" t="s">
        <v>742</v>
      </c>
      <c r="I514" t="s">
        <v>27</v>
      </c>
      <c r="J514" s="37"/>
    </row>
    <row r="515" spans="1:10" ht="12.75">
      <c r="A515" s="15">
        <v>119</v>
      </c>
      <c r="B515" s="18">
        <v>41313</v>
      </c>
      <c r="C515" s="164">
        <f>SUM(A515:A545)</f>
        <v>1183.0800000000002</v>
      </c>
      <c r="D515" s="165">
        <v>41313</v>
      </c>
      <c r="E515" s="168" t="s">
        <v>565</v>
      </c>
      <c r="F515" t="s">
        <v>185</v>
      </c>
      <c r="G515" t="s">
        <v>93</v>
      </c>
      <c r="H515" t="s">
        <v>751</v>
      </c>
      <c r="I515" t="s">
        <v>27</v>
      </c>
      <c r="J515" s="37"/>
    </row>
    <row r="516" spans="1:10" ht="12.75">
      <c r="A516" s="15">
        <v>-3.75</v>
      </c>
      <c r="B516" s="18">
        <v>41313</v>
      </c>
      <c r="C516" s="164"/>
      <c r="D516" s="165"/>
      <c r="E516" s="169"/>
      <c r="F516" t="s">
        <v>185</v>
      </c>
      <c r="G516" t="s">
        <v>93</v>
      </c>
      <c r="H516" t="s">
        <v>751</v>
      </c>
      <c r="I516" t="s">
        <v>27</v>
      </c>
      <c r="J516" s="37"/>
    </row>
    <row r="517" spans="1:10" ht="12.75">
      <c r="A517" s="15">
        <v>119</v>
      </c>
      <c r="B517" s="18">
        <v>41313</v>
      </c>
      <c r="C517" s="164"/>
      <c r="D517" s="165"/>
      <c r="E517" s="168" t="s">
        <v>615</v>
      </c>
      <c r="F517" t="s">
        <v>185</v>
      </c>
      <c r="G517" t="s">
        <v>93</v>
      </c>
      <c r="H517" t="s">
        <v>751</v>
      </c>
      <c r="I517" t="s">
        <v>27</v>
      </c>
      <c r="J517" s="37"/>
    </row>
    <row r="518" spans="1:10" ht="12.75">
      <c r="A518" s="15">
        <v>9</v>
      </c>
      <c r="B518" s="18">
        <v>41313</v>
      </c>
      <c r="C518" s="164"/>
      <c r="D518" s="165"/>
      <c r="E518" s="168"/>
      <c r="F518" t="s">
        <v>185</v>
      </c>
      <c r="G518" t="s">
        <v>93</v>
      </c>
      <c r="H518" t="s">
        <v>751</v>
      </c>
      <c r="I518" t="s">
        <v>27</v>
      </c>
      <c r="J518" s="37"/>
    </row>
    <row r="519" spans="1:10" ht="12.75">
      <c r="A519" s="15">
        <v>63</v>
      </c>
      <c r="B519" s="18">
        <v>41313</v>
      </c>
      <c r="C519" s="164"/>
      <c r="D519" s="165"/>
      <c r="E519" s="168"/>
      <c r="F519" t="s">
        <v>185</v>
      </c>
      <c r="G519" t="s">
        <v>93</v>
      </c>
      <c r="H519" t="s">
        <v>751</v>
      </c>
      <c r="I519" t="s">
        <v>27</v>
      </c>
      <c r="J519" s="37"/>
    </row>
    <row r="520" spans="1:10" ht="12.75">
      <c r="A520" s="15">
        <v>9</v>
      </c>
      <c r="B520" s="18">
        <v>41313</v>
      </c>
      <c r="C520" s="164"/>
      <c r="D520" s="165"/>
      <c r="E520" s="168"/>
      <c r="F520" t="s">
        <v>185</v>
      </c>
      <c r="G520" t="s">
        <v>93</v>
      </c>
      <c r="H520" t="s">
        <v>751</v>
      </c>
      <c r="I520" t="s">
        <v>27</v>
      </c>
      <c r="J520" s="37"/>
    </row>
    <row r="521" spans="1:10" ht="12.75">
      <c r="A521" s="15">
        <v>5</v>
      </c>
      <c r="B521" s="18">
        <v>41313</v>
      </c>
      <c r="C521" s="164"/>
      <c r="D521" s="165"/>
      <c r="E521" s="168"/>
      <c r="F521" t="s">
        <v>185</v>
      </c>
      <c r="G521" t="s">
        <v>93</v>
      </c>
      <c r="H521" t="s">
        <v>751</v>
      </c>
      <c r="I521" t="s">
        <v>27</v>
      </c>
      <c r="J521" s="37"/>
    </row>
    <row r="522" spans="1:10" ht="12.75">
      <c r="A522" s="15">
        <v>5</v>
      </c>
      <c r="B522" s="18">
        <v>41313</v>
      </c>
      <c r="C522" s="164"/>
      <c r="D522" s="165"/>
      <c r="E522" s="168"/>
      <c r="F522" t="s">
        <v>185</v>
      </c>
      <c r="G522" t="s">
        <v>93</v>
      </c>
      <c r="H522" t="s">
        <v>751</v>
      </c>
      <c r="I522" t="s">
        <v>27</v>
      </c>
      <c r="J522" s="37"/>
    </row>
    <row r="523" spans="1:10" ht="12.75">
      <c r="A523" s="15">
        <v>-6.39</v>
      </c>
      <c r="B523" s="18">
        <v>41313</v>
      </c>
      <c r="C523" s="164"/>
      <c r="D523" s="165"/>
      <c r="E523" s="169"/>
      <c r="F523" t="s">
        <v>185</v>
      </c>
      <c r="G523" t="s">
        <v>93</v>
      </c>
      <c r="H523" t="s">
        <v>751</v>
      </c>
      <c r="I523" t="s">
        <v>27</v>
      </c>
      <c r="J523" s="37"/>
    </row>
    <row r="524" spans="1:10" ht="12.75">
      <c r="A524" s="15">
        <v>-63</v>
      </c>
      <c r="B524" s="18">
        <v>41313</v>
      </c>
      <c r="C524" s="164"/>
      <c r="D524" s="165"/>
      <c r="E524" s="168" t="s">
        <v>616</v>
      </c>
      <c r="F524" t="s">
        <v>185</v>
      </c>
      <c r="G524" t="s">
        <v>93</v>
      </c>
      <c r="H524" t="s">
        <v>751</v>
      </c>
      <c r="I524" t="s">
        <v>27</v>
      </c>
      <c r="J524" s="37"/>
    </row>
    <row r="525" spans="1:10" ht="12.75">
      <c r="A525" s="15">
        <v>1.83</v>
      </c>
      <c r="B525" s="18">
        <v>41313</v>
      </c>
      <c r="C525" s="164"/>
      <c r="D525" s="165"/>
      <c r="E525" s="169"/>
      <c r="F525" t="s">
        <v>185</v>
      </c>
      <c r="G525" t="s">
        <v>93</v>
      </c>
      <c r="H525" t="s">
        <v>751</v>
      </c>
      <c r="I525" t="s">
        <v>27</v>
      </c>
      <c r="J525" s="37"/>
    </row>
    <row r="526" spans="1:10" ht="12.75">
      <c r="A526" s="15">
        <v>238</v>
      </c>
      <c r="B526" s="18">
        <v>41313</v>
      </c>
      <c r="C526" s="164"/>
      <c r="D526" s="165"/>
      <c r="E526" s="168" t="s">
        <v>566</v>
      </c>
      <c r="F526" t="s">
        <v>185</v>
      </c>
      <c r="G526" t="s">
        <v>93</v>
      </c>
      <c r="H526" t="s">
        <v>751</v>
      </c>
      <c r="I526" t="s">
        <v>27</v>
      </c>
      <c r="J526" s="37"/>
    </row>
    <row r="527" spans="1:10" ht="12.75">
      <c r="A527" s="15">
        <v>-7.2</v>
      </c>
      <c r="B527" s="18">
        <v>41313</v>
      </c>
      <c r="C527" s="164"/>
      <c r="D527" s="165"/>
      <c r="E527" s="169"/>
      <c r="F527" t="s">
        <v>185</v>
      </c>
      <c r="G527" t="s">
        <v>93</v>
      </c>
      <c r="H527" t="s">
        <v>751</v>
      </c>
      <c r="I527" t="s">
        <v>27</v>
      </c>
      <c r="J527" s="37"/>
    </row>
    <row r="528" spans="1:10" ht="12.75">
      <c r="A528" s="15">
        <v>9</v>
      </c>
      <c r="B528" s="18">
        <v>41313</v>
      </c>
      <c r="C528" s="164"/>
      <c r="D528" s="165"/>
      <c r="E528" s="168" t="s">
        <v>567</v>
      </c>
      <c r="F528" t="s">
        <v>185</v>
      </c>
      <c r="G528" t="s">
        <v>93</v>
      </c>
      <c r="H528" t="s">
        <v>751</v>
      </c>
      <c r="I528" t="s">
        <v>27</v>
      </c>
      <c r="J528" s="37"/>
    </row>
    <row r="529" spans="1:10" ht="12.75">
      <c r="A529" s="15">
        <v>9</v>
      </c>
      <c r="B529" s="18">
        <v>41313</v>
      </c>
      <c r="C529" s="164"/>
      <c r="D529" s="165"/>
      <c r="E529" s="168"/>
      <c r="F529" t="s">
        <v>185</v>
      </c>
      <c r="G529" t="s">
        <v>93</v>
      </c>
      <c r="H529" t="s">
        <v>751</v>
      </c>
      <c r="I529" t="s">
        <v>27</v>
      </c>
      <c r="J529" s="37"/>
    </row>
    <row r="530" spans="1:10" ht="12.75">
      <c r="A530" s="15">
        <v>5</v>
      </c>
      <c r="B530" s="18">
        <v>41313</v>
      </c>
      <c r="C530" s="164"/>
      <c r="D530" s="165"/>
      <c r="E530" s="168"/>
      <c r="F530" t="s">
        <v>185</v>
      </c>
      <c r="G530" t="s">
        <v>93</v>
      </c>
      <c r="H530" t="s">
        <v>751</v>
      </c>
      <c r="I530" t="s">
        <v>27</v>
      </c>
      <c r="J530" s="37"/>
    </row>
    <row r="531" spans="1:10" ht="12.75">
      <c r="A531" s="15">
        <v>-0.97</v>
      </c>
      <c r="B531" s="18">
        <v>41313</v>
      </c>
      <c r="C531" s="164"/>
      <c r="D531" s="165"/>
      <c r="E531" s="169"/>
      <c r="F531" t="s">
        <v>185</v>
      </c>
      <c r="G531" t="s">
        <v>93</v>
      </c>
      <c r="H531" t="s">
        <v>751</v>
      </c>
      <c r="I531" t="s">
        <v>27</v>
      </c>
      <c r="J531" s="37"/>
    </row>
    <row r="532" spans="1:10" ht="12.75">
      <c r="A532" s="15">
        <v>69</v>
      </c>
      <c r="B532" s="18">
        <v>41313</v>
      </c>
      <c r="C532" s="164"/>
      <c r="D532" s="165"/>
      <c r="E532" s="168" t="s">
        <v>584</v>
      </c>
      <c r="F532" t="s">
        <v>185</v>
      </c>
      <c r="G532" t="s">
        <v>93</v>
      </c>
      <c r="H532" t="s">
        <v>751</v>
      </c>
      <c r="I532" t="s">
        <v>27</v>
      </c>
      <c r="J532" s="37"/>
    </row>
    <row r="533" spans="1:10" ht="12.75">
      <c r="A533" s="15">
        <v>34.5</v>
      </c>
      <c r="B533" s="18">
        <v>41313</v>
      </c>
      <c r="C533" s="164"/>
      <c r="D533" s="165"/>
      <c r="E533" s="168"/>
      <c r="F533" t="s">
        <v>185</v>
      </c>
      <c r="G533" t="s">
        <v>93</v>
      </c>
      <c r="H533" t="s">
        <v>751</v>
      </c>
      <c r="I533" t="s">
        <v>27</v>
      </c>
      <c r="J533" s="37"/>
    </row>
    <row r="534" spans="1:10" ht="12.75">
      <c r="A534" s="15">
        <v>-3.3</v>
      </c>
      <c r="B534" s="18">
        <v>41313</v>
      </c>
      <c r="C534" s="164"/>
      <c r="D534" s="165"/>
      <c r="E534" s="169"/>
      <c r="F534" t="s">
        <v>185</v>
      </c>
      <c r="G534" t="s">
        <v>93</v>
      </c>
      <c r="H534" t="s">
        <v>751</v>
      </c>
      <c r="I534" t="s">
        <v>27</v>
      </c>
      <c r="J534" s="37"/>
    </row>
    <row r="535" spans="1:10" ht="12.75">
      <c r="A535" s="15">
        <v>50</v>
      </c>
      <c r="B535" s="18">
        <v>41313</v>
      </c>
      <c r="C535" s="164"/>
      <c r="D535" s="165"/>
      <c r="E535" s="168" t="s">
        <v>600</v>
      </c>
      <c r="F535" t="s">
        <v>185</v>
      </c>
      <c r="G535" t="s">
        <v>93</v>
      </c>
      <c r="H535" t="s">
        <v>751</v>
      </c>
      <c r="I535" t="s">
        <v>27</v>
      </c>
      <c r="J535" s="37"/>
    </row>
    <row r="536" spans="1:10" ht="12.75">
      <c r="A536" s="15">
        <v>-1.75</v>
      </c>
      <c r="B536" s="18">
        <v>41313</v>
      </c>
      <c r="C536" s="164"/>
      <c r="D536" s="165"/>
      <c r="E536" s="169"/>
      <c r="F536" t="s">
        <v>185</v>
      </c>
      <c r="G536" t="s">
        <v>93</v>
      </c>
      <c r="H536" t="s">
        <v>751</v>
      </c>
      <c r="I536" t="s">
        <v>27</v>
      </c>
      <c r="J536" s="37"/>
    </row>
    <row r="537" spans="1:10" ht="12.75">
      <c r="A537" s="15">
        <v>69</v>
      </c>
      <c r="B537" s="18">
        <v>41313</v>
      </c>
      <c r="C537" s="164"/>
      <c r="D537" s="165"/>
      <c r="E537" s="168" t="s">
        <v>568</v>
      </c>
      <c r="F537" t="s">
        <v>185</v>
      </c>
      <c r="G537" t="s">
        <v>93</v>
      </c>
      <c r="H537" t="s">
        <v>751</v>
      </c>
      <c r="I537" t="s">
        <v>27</v>
      </c>
      <c r="J537" s="37"/>
    </row>
    <row r="538" spans="1:10" ht="12.75">
      <c r="A538" s="15">
        <v>-2.3</v>
      </c>
      <c r="B538" s="18">
        <v>41313</v>
      </c>
      <c r="C538" s="164"/>
      <c r="D538" s="165"/>
      <c r="E538" s="169"/>
      <c r="F538" t="s">
        <v>185</v>
      </c>
      <c r="G538" t="s">
        <v>93</v>
      </c>
      <c r="H538" t="s">
        <v>751</v>
      </c>
      <c r="I538" t="s">
        <v>27</v>
      </c>
      <c r="J538" s="37"/>
    </row>
    <row r="539" spans="1:10" ht="12.75">
      <c r="A539" s="15">
        <v>119</v>
      </c>
      <c r="B539" s="18">
        <v>41306</v>
      </c>
      <c r="C539" s="164"/>
      <c r="D539" s="165"/>
      <c r="E539" s="168" t="s">
        <v>569</v>
      </c>
      <c r="F539" s="15" t="s">
        <v>186</v>
      </c>
      <c r="G539" s="157" t="s">
        <v>27</v>
      </c>
      <c r="H539" s="15" t="s">
        <v>720</v>
      </c>
      <c r="I539" s="15" t="s">
        <v>239</v>
      </c>
      <c r="J539" s="142" t="s">
        <v>533</v>
      </c>
    </row>
    <row r="540" spans="1:10" ht="12.75">
      <c r="A540" s="15">
        <v>-3.75</v>
      </c>
      <c r="B540" s="18">
        <v>41306</v>
      </c>
      <c r="C540" s="164"/>
      <c r="D540" s="165"/>
      <c r="E540" s="169"/>
      <c r="F540" t="s">
        <v>186</v>
      </c>
      <c r="G540" s="1" t="s">
        <v>27</v>
      </c>
      <c r="H540" t="s">
        <v>720</v>
      </c>
      <c r="I540" s="15" t="s">
        <v>349</v>
      </c>
      <c r="J540" s="15"/>
    </row>
    <row r="541" spans="1:10" ht="12.75">
      <c r="A541" s="15">
        <v>75</v>
      </c>
      <c r="B541" s="18">
        <v>41307</v>
      </c>
      <c r="C541" s="164"/>
      <c r="D541" s="165"/>
      <c r="E541" s="168" t="s">
        <v>580</v>
      </c>
      <c r="F541" s="15" t="s">
        <v>186</v>
      </c>
      <c r="G541" s="157" t="s">
        <v>27</v>
      </c>
      <c r="H541" s="15" t="s">
        <v>720</v>
      </c>
      <c r="I541" s="15" t="s">
        <v>239</v>
      </c>
      <c r="J541" s="142" t="s">
        <v>581</v>
      </c>
    </row>
    <row r="542" spans="1:10" ht="12.75">
      <c r="A542" s="15">
        <v>-2.48</v>
      </c>
      <c r="B542" s="18">
        <v>41307</v>
      </c>
      <c r="C542" s="164"/>
      <c r="D542" s="165"/>
      <c r="E542" s="169"/>
      <c r="F542" t="s">
        <v>186</v>
      </c>
      <c r="G542" s="1" t="s">
        <v>27</v>
      </c>
      <c r="H542" t="s">
        <v>720</v>
      </c>
      <c r="I542" s="15" t="s">
        <v>349</v>
      </c>
      <c r="J542" s="15"/>
    </row>
    <row r="543" spans="1:10" ht="12.75">
      <c r="A543" s="15">
        <v>139</v>
      </c>
      <c r="B543" s="18">
        <v>41309</v>
      </c>
      <c r="C543" s="164"/>
      <c r="D543" s="165"/>
      <c r="E543" s="168" t="s">
        <v>583</v>
      </c>
      <c r="F543" s="15" t="s">
        <v>186</v>
      </c>
      <c r="G543" s="157" t="s">
        <v>27</v>
      </c>
      <c r="H543" s="15" t="s">
        <v>720</v>
      </c>
      <c r="I543" s="15" t="s">
        <v>239</v>
      </c>
      <c r="J543" s="142" t="s">
        <v>582</v>
      </c>
    </row>
    <row r="544" spans="1:10" ht="12.75">
      <c r="A544" s="15">
        <v>139</v>
      </c>
      <c r="B544" s="18">
        <v>41309</v>
      </c>
      <c r="C544" s="164"/>
      <c r="D544" s="165"/>
      <c r="E544" s="168"/>
      <c r="F544" s="15" t="s">
        <v>186</v>
      </c>
      <c r="G544" s="157" t="s">
        <v>27</v>
      </c>
      <c r="H544" s="15" t="s">
        <v>720</v>
      </c>
      <c r="I544" s="15" t="s">
        <v>239</v>
      </c>
      <c r="J544" s="142" t="s">
        <v>582</v>
      </c>
    </row>
    <row r="545" spans="1:10" ht="12.75">
      <c r="A545" s="15">
        <v>-8.36</v>
      </c>
      <c r="B545" s="18">
        <v>41309</v>
      </c>
      <c r="C545" s="164"/>
      <c r="D545" s="165"/>
      <c r="E545" s="169"/>
      <c r="F545" t="s">
        <v>186</v>
      </c>
      <c r="G545" s="1" t="s">
        <v>27</v>
      </c>
      <c r="H545" t="s">
        <v>720</v>
      </c>
      <c r="I545" s="15" t="s">
        <v>349</v>
      </c>
      <c r="J545" s="15"/>
    </row>
    <row r="546" spans="1:10" ht="12.75">
      <c r="A546" s="15">
        <v>118.5</v>
      </c>
      <c r="B546" s="18">
        <v>41319</v>
      </c>
      <c r="C546" s="164">
        <f>SUM(A546:A551)</f>
        <v>238</v>
      </c>
      <c r="D546" s="165">
        <v>41319</v>
      </c>
      <c r="E546" s="170" t="s">
        <v>765</v>
      </c>
      <c r="F546" t="s">
        <v>185</v>
      </c>
      <c r="G546" t="s">
        <v>93</v>
      </c>
      <c r="H546" s="20" t="s">
        <v>742</v>
      </c>
      <c r="I546" t="s">
        <v>27</v>
      </c>
      <c r="J546" s="15"/>
    </row>
    <row r="547" spans="1:10" ht="12.75">
      <c r="A547" s="15">
        <v>0.5</v>
      </c>
      <c r="B547" s="18">
        <v>41319</v>
      </c>
      <c r="C547" s="164"/>
      <c r="D547" s="165"/>
      <c r="E547" s="171"/>
      <c r="F547" t="s">
        <v>104</v>
      </c>
      <c r="G547" t="s">
        <v>105</v>
      </c>
      <c r="H547" s="20" t="s">
        <v>555</v>
      </c>
      <c r="I547" t="s">
        <v>27</v>
      </c>
      <c r="J547" s="15"/>
    </row>
    <row r="548" spans="1:10" ht="12.75">
      <c r="A548" s="15">
        <v>0</v>
      </c>
      <c r="B548" s="18">
        <v>41307</v>
      </c>
      <c r="C548" s="164"/>
      <c r="D548" s="165"/>
      <c r="E548" s="144" t="s">
        <v>590</v>
      </c>
      <c r="F548" s="15" t="s">
        <v>186</v>
      </c>
      <c r="G548" s="157" t="s">
        <v>27</v>
      </c>
      <c r="H548" s="15" t="s">
        <v>720</v>
      </c>
      <c r="I548" s="15" t="s">
        <v>239</v>
      </c>
      <c r="J548" s="142" t="s">
        <v>582</v>
      </c>
    </row>
    <row r="549" spans="1:10" ht="12.75">
      <c r="A549" s="15">
        <v>119</v>
      </c>
      <c r="B549" s="18">
        <v>41306</v>
      </c>
      <c r="C549" s="164"/>
      <c r="D549" s="165"/>
      <c r="E549" s="168" t="s">
        <v>630</v>
      </c>
      <c r="F549" s="15" t="s">
        <v>186</v>
      </c>
      <c r="G549" s="157" t="s">
        <v>27</v>
      </c>
      <c r="H549" s="15" t="s">
        <v>720</v>
      </c>
      <c r="I549" s="15" t="s">
        <v>239</v>
      </c>
      <c r="J549" s="142" t="s">
        <v>533</v>
      </c>
    </row>
    <row r="550" spans="1:10" ht="12.75">
      <c r="A550" s="15">
        <v>5</v>
      </c>
      <c r="B550" s="18">
        <v>41306</v>
      </c>
      <c r="C550" s="164"/>
      <c r="D550" s="165"/>
      <c r="E550" s="168"/>
      <c r="F550" s="15" t="s">
        <v>186</v>
      </c>
      <c r="G550" s="15" t="s">
        <v>27</v>
      </c>
      <c r="H550" s="15" t="s">
        <v>720</v>
      </c>
      <c r="I550" s="15" t="s">
        <v>562</v>
      </c>
      <c r="J550" s="15" t="s">
        <v>231</v>
      </c>
    </row>
    <row r="551" spans="1:10" ht="12.75">
      <c r="A551" s="15">
        <v>-5</v>
      </c>
      <c r="B551" s="18">
        <v>41306</v>
      </c>
      <c r="C551" s="164"/>
      <c r="D551" s="165"/>
      <c r="E551" s="169"/>
      <c r="F551" s="15" t="s">
        <v>185</v>
      </c>
      <c r="G551" s="15" t="s">
        <v>362</v>
      </c>
      <c r="H551" s="15" t="s">
        <v>391</v>
      </c>
      <c r="I551" s="15" t="s">
        <v>27</v>
      </c>
      <c r="J551" s="15"/>
    </row>
    <row r="552" spans="1:10" ht="12.75">
      <c r="A552" s="15">
        <v>198</v>
      </c>
      <c r="B552" s="18">
        <v>41320</v>
      </c>
      <c r="C552" s="164">
        <f>SUM(A552:A577)</f>
        <v>1831</v>
      </c>
      <c r="D552" s="165">
        <v>41324</v>
      </c>
      <c r="E552" s="144" t="s">
        <v>592</v>
      </c>
      <c r="F552" s="15" t="s">
        <v>186</v>
      </c>
      <c r="G552" s="157" t="s">
        <v>27</v>
      </c>
      <c r="H552" s="15" t="s">
        <v>720</v>
      </c>
      <c r="I552" s="15" t="s">
        <v>239</v>
      </c>
      <c r="J552" s="142" t="s">
        <v>490</v>
      </c>
    </row>
    <row r="553" spans="1:10" ht="12.75">
      <c r="A553" s="15">
        <v>139</v>
      </c>
      <c r="B553" s="18">
        <v>41314</v>
      </c>
      <c r="C553" s="164"/>
      <c r="D553" s="165"/>
      <c r="E553" s="168" t="s">
        <v>593</v>
      </c>
      <c r="F553" s="15" t="s">
        <v>186</v>
      </c>
      <c r="G553" s="157" t="s">
        <v>27</v>
      </c>
      <c r="H553" s="15" t="s">
        <v>720</v>
      </c>
      <c r="I553" s="15" t="s">
        <v>239</v>
      </c>
      <c r="J553" s="142" t="s">
        <v>582</v>
      </c>
    </row>
    <row r="554" spans="1:10" ht="12.75">
      <c r="A554" s="15">
        <v>5</v>
      </c>
      <c r="B554" s="18">
        <v>41314</v>
      </c>
      <c r="C554" s="164"/>
      <c r="D554" s="165"/>
      <c r="E554" s="168"/>
      <c r="F554" s="15" t="s">
        <v>186</v>
      </c>
      <c r="G554" s="15" t="s">
        <v>27</v>
      </c>
      <c r="H554" s="15" t="s">
        <v>720</v>
      </c>
      <c r="I554" s="15" t="s">
        <v>562</v>
      </c>
      <c r="J554" s="15" t="s">
        <v>231</v>
      </c>
    </row>
    <row r="555" spans="1:10" ht="12.75">
      <c r="A555" s="15">
        <v>5</v>
      </c>
      <c r="B555" s="18">
        <v>41314</v>
      </c>
      <c r="C555" s="164"/>
      <c r="D555" s="165"/>
      <c r="E555" s="169"/>
      <c r="F555" s="15" t="s">
        <v>186</v>
      </c>
      <c r="G555" s="15" t="s">
        <v>27</v>
      </c>
      <c r="H555" s="15" t="s">
        <v>720</v>
      </c>
      <c r="I555" s="15" t="s">
        <v>562</v>
      </c>
      <c r="J555" s="15" t="s">
        <v>459</v>
      </c>
    </row>
    <row r="556" spans="1:10" ht="12.75">
      <c r="A556" s="15">
        <v>139</v>
      </c>
      <c r="B556" s="18">
        <v>41320</v>
      </c>
      <c r="C556" s="164"/>
      <c r="D556" s="165"/>
      <c r="E556" s="144" t="s">
        <v>629</v>
      </c>
      <c r="F556" s="15" t="s">
        <v>186</v>
      </c>
      <c r="G556" s="157" t="s">
        <v>27</v>
      </c>
      <c r="H556" s="15" t="s">
        <v>720</v>
      </c>
      <c r="I556" s="15" t="s">
        <v>239</v>
      </c>
      <c r="J556" s="142" t="s">
        <v>582</v>
      </c>
    </row>
    <row r="557" spans="1:10" ht="12.75">
      <c r="A557" s="15">
        <v>0</v>
      </c>
      <c r="B557" s="18">
        <v>41320</v>
      </c>
      <c r="C557" s="164"/>
      <c r="D557" s="165"/>
      <c r="E557" s="144" t="s">
        <v>598</v>
      </c>
      <c r="F557" s="15" t="s">
        <v>186</v>
      </c>
      <c r="G557" s="157" t="s">
        <v>27</v>
      </c>
      <c r="H557" s="15" t="s">
        <v>720</v>
      </c>
      <c r="I557" s="15" t="s">
        <v>239</v>
      </c>
      <c r="J557" s="142" t="s">
        <v>582</v>
      </c>
    </row>
    <row r="558" spans="1:10" ht="12.75">
      <c r="A558" s="15">
        <v>139</v>
      </c>
      <c r="B558" s="18">
        <v>41320</v>
      </c>
      <c r="C558" s="164"/>
      <c r="D558" s="165"/>
      <c r="E558" s="166" t="s">
        <v>597</v>
      </c>
      <c r="F558" s="15" t="s">
        <v>186</v>
      </c>
      <c r="G558" s="157" t="s">
        <v>27</v>
      </c>
      <c r="H558" s="15" t="s">
        <v>720</v>
      </c>
      <c r="I558" s="15" t="s">
        <v>239</v>
      </c>
      <c r="J558" s="142" t="s">
        <v>582</v>
      </c>
    </row>
    <row r="559" spans="1:10" ht="12.75">
      <c r="A559" s="15">
        <v>5</v>
      </c>
      <c r="B559" s="18">
        <v>41320</v>
      </c>
      <c r="C559" s="164"/>
      <c r="D559" s="165"/>
      <c r="E559" s="167"/>
      <c r="F559" s="15" t="s">
        <v>186</v>
      </c>
      <c r="G559" s="15" t="s">
        <v>27</v>
      </c>
      <c r="H559" s="15" t="s">
        <v>720</v>
      </c>
      <c r="I559" s="15" t="s">
        <v>562</v>
      </c>
      <c r="J559" s="15" t="s">
        <v>231</v>
      </c>
    </row>
    <row r="560" spans="1:10" ht="12.75">
      <c r="A560" s="15">
        <v>139</v>
      </c>
      <c r="B560" s="18">
        <v>41320</v>
      </c>
      <c r="C560" s="164"/>
      <c r="D560" s="165"/>
      <c r="E560" s="167" t="s">
        <v>601</v>
      </c>
      <c r="F560" s="15" t="s">
        <v>186</v>
      </c>
      <c r="G560" s="157" t="s">
        <v>27</v>
      </c>
      <c r="H560" s="15" t="s">
        <v>720</v>
      </c>
      <c r="I560" s="15" t="s">
        <v>239</v>
      </c>
      <c r="J560" s="142" t="s">
        <v>582</v>
      </c>
    </row>
    <row r="561" spans="1:10" ht="12.75">
      <c r="A561" s="15">
        <v>5</v>
      </c>
      <c r="B561" s="18">
        <v>41320</v>
      </c>
      <c r="C561" s="164"/>
      <c r="D561" s="165"/>
      <c r="E561" s="167"/>
      <c r="F561" s="15" t="s">
        <v>186</v>
      </c>
      <c r="G561" s="15" t="s">
        <v>27</v>
      </c>
      <c r="H561" s="15" t="s">
        <v>720</v>
      </c>
      <c r="I561" s="15" t="s">
        <v>562</v>
      </c>
      <c r="J561" s="15" t="s">
        <v>231</v>
      </c>
    </row>
    <row r="562" spans="1:10" ht="12.75">
      <c r="A562" s="15">
        <v>5</v>
      </c>
      <c r="B562" s="18">
        <v>41320</v>
      </c>
      <c r="C562" s="164"/>
      <c r="D562" s="165"/>
      <c r="E562" s="167"/>
      <c r="F562" s="15" t="s">
        <v>186</v>
      </c>
      <c r="G562" s="15" t="s">
        <v>27</v>
      </c>
      <c r="H562" s="15" t="s">
        <v>720</v>
      </c>
      <c r="I562" s="15" t="s">
        <v>40</v>
      </c>
      <c r="J562" s="15" t="s">
        <v>468</v>
      </c>
    </row>
    <row r="563" spans="1:10" ht="12.75">
      <c r="A563" s="15">
        <v>9</v>
      </c>
      <c r="B563" s="18">
        <v>41320</v>
      </c>
      <c r="C563" s="164"/>
      <c r="D563" s="165"/>
      <c r="E563" s="167"/>
      <c r="F563" s="15" t="s">
        <v>186</v>
      </c>
      <c r="G563" s="15" t="s">
        <v>27</v>
      </c>
      <c r="H563" s="15" t="s">
        <v>720</v>
      </c>
      <c r="I563" s="15" t="s">
        <v>40</v>
      </c>
      <c r="J563" s="15" t="s">
        <v>467</v>
      </c>
    </row>
    <row r="564" spans="1:10" ht="12.75">
      <c r="A564" s="15">
        <v>12</v>
      </c>
      <c r="B564" s="18">
        <v>41320</v>
      </c>
      <c r="C564" s="164"/>
      <c r="D564" s="165"/>
      <c r="E564" s="167"/>
      <c r="F564" s="15" t="s">
        <v>186</v>
      </c>
      <c r="G564" s="15" t="s">
        <v>27</v>
      </c>
      <c r="H564" s="15" t="s">
        <v>720</v>
      </c>
      <c r="I564" s="15" t="s">
        <v>40</v>
      </c>
      <c r="J564" s="15" t="s">
        <v>537</v>
      </c>
    </row>
    <row r="565" spans="1:10" ht="12.75">
      <c r="A565" s="15">
        <v>9</v>
      </c>
      <c r="B565" s="18">
        <v>41320</v>
      </c>
      <c r="C565" s="164"/>
      <c r="D565" s="165"/>
      <c r="E565" s="167"/>
      <c r="F565" s="15" t="s">
        <v>186</v>
      </c>
      <c r="G565" s="15" t="s">
        <v>27</v>
      </c>
      <c r="H565" s="15" t="s">
        <v>720</v>
      </c>
      <c r="I565" s="15" t="s">
        <v>40</v>
      </c>
      <c r="J565" s="15" t="s">
        <v>196</v>
      </c>
    </row>
    <row r="566" spans="1:10" ht="12.75">
      <c r="A566" s="15">
        <v>12</v>
      </c>
      <c r="B566" s="18">
        <v>41320</v>
      </c>
      <c r="C566" s="164"/>
      <c r="D566" s="165"/>
      <c r="E566" s="167"/>
      <c r="F566" s="15" t="s">
        <v>186</v>
      </c>
      <c r="G566" s="15" t="s">
        <v>27</v>
      </c>
      <c r="H566" s="15" t="s">
        <v>720</v>
      </c>
      <c r="I566" s="15" t="s">
        <v>40</v>
      </c>
      <c r="J566" s="15" t="s">
        <v>516</v>
      </c>
    </row>
    <row r="567" spans="1:10" ht="12.75">
      <c r="A567" s="15">
        <v>139</v>
      </c>
      <c r="B567" s="18">
        <v>41320</v>
      </c>
      <c r="C567" s="164"/>
      <c r="D567" s="165"/>
      <c r="E567" s="144" t="s">
        <v>603</v>
      </c>
      <c r="F567" s="15" t="s">
        <v>186</v>
      </c>
      <c r="G567" s="157" t="s">
        <v>27</v>
      </c>
      <c r="H567" s="15" t="s">
        <v>720</v>
      </c>
      <c r="I567" s="15" t="s">
        <v>239</v>
      </c>
      <c r="J567" s="142" t="s">
        <v>582</v>
      </c>
    </row>
    <row r="568" spans="1:10" ht="12.75">
      <c r="A568" s="15">
        <v>139</v>
      </c>
      <c r="B568" s="18">
        <v>41320</v>
      </c>
      <c r="C568" s="164"/>
      <c r="D568" s="165"/>
      <c r="E568" s="166" t="s">
        <v>605</v>
      </c>
      <c r="F568" s="15" t="s">
        <v>186</v>
      </c>
      <c r="G568" s="157" t="s">
        <v>27</v>
      </c>
      <c r="H568" s="15" t="s">
        <v>720</v>
      </c>
      <c r="I568" s="15" t="s">
        <v>239</v>
      </c>
      <c r="J568" s="142" t="s">
        <v>582</v>
      </c>
    </row>
    <row r="569" spans="1:10" ht="12.75">
      <c r="A569" s="15">
        <v>5</v>
      </c>
      <c r="B569" s="18">
        <v>41320</v>
      </c>
      <c r="C569" s="164"/>
      <c r="D569" s="165"/>
      <c r="E569" s="167"/>
      <c r="F569" s="15" t="s">
        <v>186</v>
      </c>
      <c r="G569" s="15" t="s">
        <v>27</v>
      </c>
      <c r="H569" s="15" t="s">
        <v>720</v>
      </c>
      <c r="I569" s="15" t="s">
        <v>562</v>
      </c>
      <c r="J569" s="15" t="s">
        <v>231</v>
      </c>
    </row>
    <row r="570" spans="1:10" ht="12.75">
      <c r="A570" s="15">
        <v>139</v>
      </c>
      <c r="B570" s="18">
        <v>41320</v>
      </c>
      <c r="C570" s="164"/>
      <c r="D570" s="165"/>
      <c r="E570" s="144" t="s">
        <v>607</v>
      </c>
      <c r="F570" s="15" t="s">
        <v>186</v>
      </c>
      <c r="G570" s="157" t="s">
        <v>27</v>
      </c>
      <c r="H570" s="15" t="s">
        <v>720</v>
      </c>
      <c r="I570" s="15" t="s">
        <v>239</v>
      </c>
      <c r="J570" s="142" t="s">
        <v>582</v>
      </c>
    </row>
    <row r="571" spans="1:10" ht="12.75">
      <c r="A571" s="15">
        <v>75</v>
      </c>
      <c r="B571" s="18">
        <v>41320</v>
      </c>
      <c r="C571" s="164"/>
      <c r="D571" s="165"/>
      <c r="E571" s="144" t="s">
        <v>608</v>
      </c>
      <c r="F571" s="15" t="s">
        <v>186</v>
      </c>
      <c r="G571" s="157" t="s">
        <v>27</v>
      </c>
      <c r="H571" s="15" t="s">
        <v>720</v>
      </c>
      <c r="I571" s="15" t="s">
        <v>239</v>
      </c>
      <c r="J571" s="142" t="s">
        <v>581</v>
      </c>
    </row>
    <row r="572" spans="1:10" ht="12.75">
      <c r="A572" s="15">
        <v>139</v>
      </c>
      <c r="B572" s="18">
        <v>41320</v>
      </c>
      <c r="C572" s="164"/>
      <c r="D572" s="165"/>
      <c r="E572" s="144" t="s">
        <v>619</v>
      </c>
      <c r="F572" s="15" t="s">
        <v>186</v>
      </c>
      <c r="G572" s="157" t="s">
        <v>27</v>
      </c>
      <c r="H572" s="15" t="s">
        <v>720</v>
      </c>
      <c r="I572" s="15" t="s">
        <v>239</v>
      </c>
      <c r="J572" s="142" t="s">
        <v>582</v>
      </c>
    </row>
    <row r="573" spans="1:10" ht="12.75">
      <c r="A573" s="15">
        <v>139</v>
      </c>
      <c r="B573" s="18">
        <v>41321</v>
      </c>
      <c r="C573" s="164"/>
      <c r="D573" s="165"/>
      <c r="E573" s="168" t="s">
        <v>670</v>
      </c>
      <c r="F573" s="15" t="s">
        <v>186</v>
      </c>
      <c r="G573" s="157" t="s">
        <v>27</v>
      </c>
      <c r="H573" s="15" t="s">
        <v>720</v>
      </c>
      <c r="I573" s="15" t="s">
        <v>239</v>
      </c>
      <c r="J573" s="142" t="s">
        <v>582</v>
      </c>
    </row>
    <row r="574" spans="1:10" ht="12.75">
      <c r="A574" s="15">
        <v>9</v>
      </c>
      <c r="B574" s="18">
        <v>41321</v>
      </c>
      <c r="C574" s="164"/>
      <c r="D574" s="165"/>
      <c r="E574" s="168"/>
      <c r="F574" s="15" t="s">
        <v>186</v>
      </c>
      <c r="G574" s="15" t="s">
        <v>27</v>
      </c>
      <c r="H574" s="15" t="s">
        <v>720</v>
      </c>
      <c r="I574" s="15" t="s">
        <v>40</v>
      </c>
      <c r="J574" s="15" t="s">
        <v>467</v>
      </c>
    </row>
    <row r="575" spans="1:10" ht="12.75">
      <c r="A575" s="15">
        <v>12</v>
      </c>
      <c r="B575" s="18">
        <v>41321</v>
      </c>
      <c r="C575" s="164"/>
      <c r="D575" s="165"/>
      <c r="E575" s="169"/>
      <c r="F575" s="15" t="s">
        <v>186</v>
      </c>
      <c r="G575" s="15" t="s">
        <v>27</v>
      </c>
      <c r="H575" s="15" t="s">
        <v>720</v>
      </c>
      <c r="I575" s="15" t="s">
        <v>40</v>
      </c>
      <c r="J575" s="15" t="s">
        <v>516</v>
      </c>
    </row>
    <row r="576" spans="1:10" ht="12.75">
      <c r="A576" s="15">
        <v>75</v>
      </c>
      <c r="B576" s="18">
        <v>41321</v>
      </c>
      <c r="C576" s="164"/>
      <c r="D576" s="165"/>
      <c r="E576" s="144" t="s">
        <v>620</v>
      </c>
      <c r="F576" s="15" t="s">
        <v>186</v>
      </c>
      <c r="G576" s="157" t="s">
        <v>27</v>
      </c>
      <c r="H576" s="15" t="s">
        <v>720</v>
      </c>
      <c r="I576" s="15" t="s">
        <v>239</v>
      </c>
      <c r="J576" s="142" t="s">
        <v>581</v>
      </c>
    </row>
    <row r="577" spans="1:10" ht="12.75">
      <c r="A577" s="15">
        <v>139</v>
      </c>
      <c r="B577" s="18">
        <v>41321</v>
      </c>
      <c r="C577" s="164"/>
      <c r="D577" s="165"/>
      <c r="E577" s="144" t="s">
        <v>662</v>
      </c>
      <c r="F577" s="15" t="s">
        <v>186</v>
      </c>
      <c r="G577" s="157" t="s">
        <v>27</v>
      </c>
      <c r="H577" s="15" t="s">
        <v>720</v>
      </c>
      <c r="I577" s="15" t="s">
        <v>239</v>
      </c>
      <c r="J577" s="142" t="s">
        <v>582</v>
      </c>
    </row>
    <row r="578" spans="1:10" ht="12.75">
      <c r="A578" s="15">
        <v>300</v>
      </c>
      <c r="B578" s="18">
        <v>41321</v>
      </c>
      <c r="C578" s="16">
        <f>A578</f>
        <v>300</v>
      </c>
      <c r="D578" s="159">
        <v>41324</v>
      </c>
      <c r="E578" s="160" t="s">
        <v>117</v>
      </c>
      <c r="F578" s="15" t="s">
        <v>185</v>
      </c>
      <c r="G578" s="15" t="s">
        <v>93</v>
      </c>
      <c r="H578" s="15" t="s">
        <v>94</v>
      </c>
      <c r="I578" s="15" t="s">
        <v>27</v>
      </c>
      <c r="J578" s="15" t="s">
        <v>627</v>
      </c>
    </row>
    <row r="579" spans="1:10" ht="12.75">
      <c r="A579" s="15">
        <v>60</v>
      </c>
      <c r="B579" s="18">
        <v>41322</v>
      </c>
      <c r="C579" s="164">
        <f>SUM(A579:A584)</f>
        <v>138</v>
      </c>
      <c r="D579" s="165">
        <v>41324</v>
      </c>
      <c r="E579" s="144" t="s">
        <v>663</v>
      </c>
      <c r="F579" s="15" t="s">
        <v>186</v>
      </c>
      <c r="G579" s="157" t="s">
        <v>27</v>
      </c>
      <c r="H579" s="15" t="s">
        <v>720</v>
      </c>
      <c r="I579" s="15" t="s">
        <v>239</v>
      </c>
      <c r="J579" s="142" t="s">
        <v>554</v>
      </c>
    </row>
    <row r="580" spans="1:10" ht="12.75">
      <c r="A580" s="15">
        <v>30</v>
      </c>
      <c r="B580" s="18">
        <v>41322</v>
      </c>
      <c r="C580" s="164"/>
      <c r="D580" s="165"/>
      <c r="E580" s="168" t="s">
        <v>664</v>
      </c>
      <c r="F580" s="15" t="s">
        <v>186</v>
      </c>
      <c r="G580" s="157" t="s">
        <v>27</v>
      </c>
      <c r="H580" s="15" t="s">
        <v>720</v>
      </c>
      <c r="I580" s="15" t="s">
        <v>239</v>
      </c>
      <c r="J580" s="142" t="s">
        <v>554</v>
      </c>
    </row>
    <row r="581" spans="1:10" ht="12.75">
      <c r="A581" s="15">
        <v>10</v>
      </c>
      <c r="B581" s="18">
        <v>41322</v>
      </c>
      <c r="C581" s="164"/>
      <c r="D581" s="165"/>
      <c r="E581" s="168"/>
      <c r="F581" s="15" t="s">
        <v>24</v>
      </c>
      <c r="G581" s="15" t="s">
        <v>27</v>
      </c>
      <c r="H581" s="15" t="s">
        <v>721</v>
      </c>
      <c r="I581" s="15" t="s">
        <v>230</v>
      </c>
      <c r="J581" s="15"/>
    </row>
    <row r="582" spans="1:10" ht="12.75">
      <c r="A582" s="15">
        <v>10</v>
      </c>
      <c r="B582" s="18">
        <v>41322</v>
      </c>
      <c r="C582" s="164"/>
      <c r="D582" s="165"/>
      <c r="E582" s="169"/>
      <c r="F582" s="15" t="s">
        <v>186</v>
      </c>
      <c r="G582" s="157" t="s">
        <v>27</v>
      </c>
      <c r="H582" s="144" t="s">
        <v>717</v>
      </c>
      <c r="I582" s="15" t="s">
        <v>666</v>
      </c>
      <c r="J582" s="15"/>
    </row>
    <row r="583" spans="1:10" ht="12.75">
      <c r="A583" s="15">
        <v>30</v>
      </c>
      <c r="B583" s="18">
        <v>41322</v>
      </c>
      <c r="C583" s="164"/>
      <c r="D583" s="165"/>
      <c r="E583" s="166" t="s">
        <v>667</v>
      </c>
      <c r="F583" s="15" t="s">
        <v>186</v>
      </c>
      <c r="G583" s="157" t="s">
        <v>27</v>
      </c>
      <c r="H583" s="15" t="s">
        <v>720</v>
      </c>
      <c r="I583" s="15" t="s">
        <v>239</v>
      </c>
      <c r="J583" s="142" t="s">
        <v>554</v>
      </c>
    </row>
    <row r="584" spans="1:10" ht="12.75">
      <c r="A584" s="15">
        <v>-2</v>
      </c>
      <c r="B584" s="18">
        <v>41322</v>
      </c>
      <c r="C584" s="164"/>
      <c r="D584" s="165"/>
      <c r="E584" s="167"/>
      <c r="F584" s="15" t="s">
        <v>104</v>
      </c>
      <c r="G584" s="15" t="s">
        <v>105</v>
      </c>
      <c r="H584" s="15" t="s">
        <v>653</v>
      </c>
      <c r="I584" s="15" t="s">
        <v>27</v>
      </c>
      <c r="J584" s="15"/>
    </row>
    <row r="585" spans="1:10" ht="12.75">
      <c r="A585" s="15">
        <v>978.25</v>
      </c>
      <c r="B585" s="18">
        <v>41323</v>
      </c>
      <c r="C585" s="155">
        <f>A585</f>
        <v>978.25</v>
      </c>
      <c r="D585" s="156">
        <v>41324</v>
      </c>
      <c r="E585" s="158" t="s">
        <v>117</v>
      </c>
      <c r="F585" t="s">
        <v>185</v>
      </c>
      <c r="G585" t="s">
        <v>93</v>
      </c>
      <c r="H585" t="s">
        <v>94</v>
      </c>
      <c r="I585" t="s">
        <v>27</v>
      </c>
      <c r="J585" t="s">
        <v>627</v>
      </c>
    </row>
    <row r="586" spans="1:10" ht="12.75">
      <c r="A586" s="15">
        <v>139</v>
      </c>
      <c r="B586" s="18">
        <v>41315</v>
      </c>
      <c r="C586" s="172">
        <f>SUM(A586:A588)</f>
        <v>146.32</v>
      </c>
      <c r="D586" s="174">
        <v>41324</v>
      </c>
      <c r="E586" s="168" t="s">
        <v>588</v>
      </c>
      <c r="F586" s="15" t="s">
        <v>186</v>
      </c>
      <c r="G586" s="157" t="s">
        <v>27</v>
      </c>
      <c r="H586" s="15" t="s">
        <v>720</v>
      </c>
      <c r="I586" s="15" t="s">
        <v>239</v>
      </c>
      <c r="J586" s="142" t="s">
        <v>582</v>
      </c>
    </row>
    <row r="587" spans="1:10" ht="12.75">
      <c r="A587" s="15">
        <v>12</v>
      </c>
      <c r="B587" s="18">
        <v>41315</v>
      </c>
      <c r="C587" s="172"/>
      <c r="D587" s="174"/>
      <c r="E587" s="168"/>
      <c r="F587" s="15" t="s">
        <v>186</v>
      </c>
      <c r="G587" s="15" t="s">
        <v>27</v>
      </c>
      <c r="H587" s="15" t="s">
        <v>720</v>
      </c>
      <c r="I587" s="15" t="s">
        <v>40</v>
      </c>
      <c r="J587" s="15" t="s">
        <v>516</v>
      </c>
    </row>
    <row r="588" spans="1:10" ht="13.5" thickBot="1">
      <c r="A588" s="15">
        <v>-4.68</v>
      </c>
      <c r="B588" s="18">
        <v>41315</v>
      </c>
      <c r="C588" s="173"/>
      <c r="D588" s="175"/>
      <c r="E588" s="176"/>
      <c r="F588" t="s">
        <v>186</v>
      </c>
      <c r="G588" s="1" t="s">
        <v>27</v>
      </c>
      <c r="H588" t="s">
        <v>720</v>
      </c>
      <c r="I588" s="15" t="s">
        <v>349</v>
      </c>
      <c r="J588" s="15"/>
    </row>
    <row r="589" spans="1:10" ht="13.5" thickBot="1">
      <c r="A589" s="15"/>
      <c r="B589" s="18"/>
      <c r="C589" s="111" t="s">
        <v>686</v>
      </c>
      <c r="D589" s="103"/>
      <c r="E589" s="42"/>
      <c r="F589" s="15"/>
      <c r="G589" s="157"/>
      <c r="H589" s="15"/>
      <c r="I589" s="15"/>
      <c r="J589" s="15"/>
    </row>
    <row r="590" spans="1:9" ht="12.75">
      <c r="A590" s="15">
        <v>4000</v>
      </c>
      <c r="B590" s="12">
        <v>41374</v>
      </c>
      <c r="C590" s="2">
        <v>4000</v>
      </c>
      <c r="D590" s="10">
        <v>41374</v>
      </c>
      <c r="E590" s="20" t="s">
        <v>733</v>
      </c>
      <c r="F590" s="15" t="s">
        <v>186</v>
      </c>
      <c r="G590" s="157" t="s">
        <v>27</v>
      </c>
      <c r="H590" s="144" t="s">
        <v>717</v>
      </c>
      <c r="I590" s="15" t="s">
        <v>666</v>
      </c>
    </row>
    <row r="591" spans="1:10" ht="13.5" thickBot="1">
      <c r="A591" s="15">
        <v>16</v>
      </c>
      <c r="B591" s="12">
        <v>41369</v>
      </c>
      <c r="C591" s="183">
        <v>96</v>
      </c>
      <c r="D591" s="188">
        <v>41379</v>
      </c>
      <c r="E591" s="148" t="s">
        <v>734</v>
      </c>
      <c r="F591" t="s">
        <v>186</v>
      </c>
      <c r="G591" t="s">
        <v>14</v>
      </c>
      <c r="H591" t="s">
        <v>13</v>
      </c>
      <c r="I591" s="15" t="s">
        <v>444</v>
      </c>
      <c r="J591" s="43"/>
    </row>
    <row r="592" spans="1:10" ht="13.5" thickBot="1">
      <c r="A592" s="15">
        <v>32</v>
      </c>
      <c r="B592" s="12">
        <v>41365</v>
      </c>
      <c r="C592" s="183"/>
      <c r="D592" s="188"/>
      <c r="E592" s="139" t="s">
        <v>735</v>
      </c>
      <c r="F592" t="s">
        <v>186</v>
      </c>
      <c r="G592" t="s">
        <v>14</v>
      </c>
      <c r="H592" t="s">
        <v>13</v>
      </c>
      <c r="I592" s="15" t="s">
        <v>444</v>
      </c>
      <c r="J592" s="43"/>
    </row>
    <row r="593" spans="1:10" ht="13.5" thickBot="1">
      <c r="A593" s="15">
        <v>16</v>
      </c>
      <c r="B593" s="12">
        <v>41379</v>
      </c>
      <c r="C593" s="183"/>
      <c r="D593" s="188"/>
      <c r="E593" s="139" t="s">
        <v>736</v>
      </c>
      <c r="F593" t="s">
        <v>185</v>
      </c>
      <c r="G593" t="s">
        <v>93</v>
      </c>
      <c r="H593" s="20" t="s">
        <v>742</v>
      </c>
      <c r="I593" t="s">
        <v>14</v>
      </c>
      <c r="J593" s="43"/>
    </row>
    <row r="594" spans="1:10" ht="13.5" thickBot="1">
      <c r="A594" s="15">
        <v>16</v>
      </c>
      <c r="B594" s="12">
        <v>41370</v>
      </c>
      <c r="C594" s="183"/>
      <c r="D594" s="188"/>
      <c r="E594" s="139" t="s">
        <v>737</v>
      </c>
      <c r="F594" t="s">
        <v>186</v>
      </c>
      <c r="G594" t="s">
        <v>14</v>
      </c>
      <c r="H594" t="s">
        <v>13</v>
      </c>
      <c r="I594" s="15" t="s">
        <v>444</v>
      </c>
      <c r="J594" s="43"/>
    </row>
    <row r="595" spans="1:10" ht="13.5" thickBot="1">
      <c r="A595" s="15">
        <v>16</v>
      </c>
      <c r="B595" s="12">
        <v>41370</v>
      </c>
      <c r="C595" s="183"/>
      <c r="D595" s="189"/>
      <c r="E595" s="133" t="s">
        <v>738</v>
      </c>
      <c r="F595" t="s">
        <v>186</v>
      </c>
      <c r="G595" t="s">
        <v>14</v>
      </c>
      <c r="H595" t="s">
        <v>13</v>
      </c>
      <c r="I595" s="15" t="s">
        <v>444</v>
      </c>
      <c r="J595" s="43"/>
    </row>
    <row r="596" spans="1:10" ht="12.75">
      <c r="A596" s="15">
        <v>32</v>
      </c>
      <c r="B596" s="12">
        <v>41375</v>
      </c>
      <c r="C596" s="212">
        <f>SUM(A596:A597)</f>
        <v>96</v>
      </c>
      <c r="D596" s="196">
        <v>41386</v>
      </c>
      <c r="E596" s="139" t="s">
        <v>739</v>
      </c>
      <c r="F596" t="s">
        <v>186</v>
      </c>
      <c r="G596" t="s">
        <v>14</v>
      </c>
      <c r="H596" t="s">
        <v>13</v>
      </c>
      <c r="I596" s="15" t="s">
        <v>444</v>
      </c>
      <c r="J596" s="43"/>
    </row>
    <row r="597" spans="1:10" ht="12.75">
      <c r="A597" s="15">
        <v>64</v>
      </c>
      <c r="B597" s="12">
        <v>41380</v>
      </c>
      <c r="C597" s="177"/>
      <c r="D597" s="178"/>
      <c r="E597" s="139" t="s">
        <v>740</v>
      </c>
      <c r="F597" t="s">
        <v>186</v>
      </c>
      <c r="G597" t="s">
        <v>14</v>
      </c>
      <c r="H597" t="s">
        <v>13</v>
      </c>
      <c r="I597" s="15" t="s">
        <v>444</v>
      </c>
      <c r="J597" s="43"/>
    </row>
  </sheetData>
  <sheetProtection/>
  <mergeCells count="222">
    <mergeCell ref="C591:C595"/>
    <mergeCell ref="D591:D595"/>
    <mergeCell ref="C596:C597"/>
    <mergeCell ref="D596:D597"/>
    <mergeCell ref="E412:E413"/>
    <mergeCell ref="E435:E437"/>
    <mergeCell ref="E441:E445"/>
    <mergeCell ref="E446:E449"/>
    <mergeCell ref="E453:E454"/>
    <mergeCell ref="C409:C413"/>
    <mergeCell ref="E430:E434"/>
    <mergeCell ref="C427:C434"/>
    <mergeCell ref="E380:E381"/>
    <mergeCell ref="E382:E383"/>
    <mergeCell ref="E384:E385"/>
    <mergeCell ref="D427:D434"/>
    <mergeCell ref="E421:E426"/>
    <mergeCell ref="C421:C426"/>
    <mergeCell ref="C364:C370"/>
    <mergeCell ref="D364:D370"/>
    <mergeCell ref="E364:E366"/>
    <mergeCell ref="E372:E373"/>
    <mergeCell ref="E386:E387"/>
    <mergeCell ref="D409:D413"/>
    <mergeCell ref="E376:E377"/>
    <mergeCell ref="C401:C403"/>
    <mergeCell ref="D401:D403"/>
    <mergeCell ref="E360:E361"/>
    <mergeCell ref="E362:E363"/>
    <mergeCell ref="E368:E370"/>
    <mergeCell ref="E378:E379"/>
    <mergeCell ref="D421:D426"/>
    <mergeCell ref="E409:E411"/>
    <mergeCell ref="E404:E408"/>
    <mergeCell ref="D404:D408"/>
    <mergeCell ref="E401:E403"/>
    <mergeCell ref="E374:E375"/>
    <mergeCell ref="C333:C348"/>
    <mergeCell ref="D333:D348"/>
    <mergeCell ref="C349:C350"/>
    <mergeCell ref="D349:D350"/>
    <mergeCell ref="C372:C400"/>
    <mergeCell ref="E335:E336"/>
    <mergeCell ref="D372:D400"/>
    <mergeCell ref="E388:E389"/>
    <mergeCell ref="E390:E391"/>
    <mergeCell ref="E392:E393"/>
    <mergeCell ref="E309:E311"/>
    <mergeCell ref="E345:E346"/>
    <mergeCell ref="D325:D331"/>
    <mergeCell ref="E337:E338"/>
    <mergeCell ref="E325:E327"/>
    <mergeCell ref="E352:E353"/>
    <mergeCell ref="E339:E340"/>
    <mergeCell ref="E343:E344"/>
    <mergeCell ref="E333:E334"/>
    <mergeCell ref="E347:E348"/>
    <mergeCell ref="E299:E303"/>
    <mergeCell ref="D255:D256"/>
    <mergeCell ref="C266:C267"/>
    <mergeCell ref="D266:D267"/>
    <mergeCell ref="C297:C303"/>
    <mergeCell ref="C255:C256"/>
    <mergeCell ref="E295:E296"/>
    <mergeCell ref="C149:C160"/>
    <mergeCell ref="D246:D247"/>
    <mergeCell ref="C248:C249"/>
    <mergeCell ref="C250:C251"/>
    <mergeCell ref="C246:C247"/>
    <mergeCell ref="D237:D244"/>
    <mergeCell ref="C187:C191"/>
    <mergeCell ref="D187:D191"/>
    <mergeCell ref="C195:C198"/>
    <mergeCell ref="D195:D198"/>
    <mergeCell ref="D15:D16"/>
    <mergeCell ref="D203:D204"/>
    <mergeCell ref="C218:C235"/>
    <mergeCell ref="D218:D235"/>
    <mergeCell ref="C133:C136"/>
    <mergeCell ref="D133:D136"/>
    <mergeCell ref="C199:C200"/>
    <mergeCell ref="D199:D200"/>
    <mergeCell ref="C138:C145"/>
    <mergeCell ref="D138:D145"/>
    <mergeCell ref="C114:C115"/>
    <mergeCell ref="D149:D160"/>
    <mergeCell ref="C166:C170"/>
    <mergeCell ref="C161:C165"/>
    <mergeCell ref="C15:C16"/>
    <mergeCell ref="D53:D54"/>
    <mergeCell ref="C23:C24"/>
    <mergeCell ref="D23:D24"/>
    <mergeCell ref="C122:C125"/>
    <mergeCell ref="D122:D125"/>
    <mergeCell ref="C91:C92"/>
    <mergeCell ref="C53:C54"/>
    <mergeCell ref="C57:C58"/>
    <mergeCell ref="D57:D58"/>
    <mergeCell ref="C126:C129"/>
    <mergeCell ref="D126:D129"/>
    <mergeCell ref="C94:C95"/>
    <mergeCell ref="D94:D95"/>
    <mergeCell ref="C104:C105"/>
    <mergeCell ref="D104:D105"/>
    <mergeCell ref="C7:C8"/>
    <mergeCell ref="D7:D8"/>
    <mergeCell ref="C10:C11"/>
    <mergeCell ref="D10:D11"/>
    <mergeCell ref="C13:C14"/>
    <mergeCell ref="D13:D14"/>
    <mergeCell ref="C110:C113"/>
    <mergeCell ref="D62:D63"/>
    <mergeCell ref="D91:D92"/>
    <mergeCell ref="E110:E113"/>
    <mergeCell ref="E114:E115"/>
    <mergeCell ref="D100:D101"/>
    <mergeCell ref="D110:D113"/>
    <mergeCell ref="D114:D115"/>
    <mergeCell ref="C100:C101"/>
    <mergeCell ref="C62:C63"/>
    <mergeCell ref="C306:C311"/>
    <mergeCell ref="C209:C212"/>
    <mergeCell ref="D209:D212"/>
    <mergeCell ref="C213:C214"/>
    <mergeCell ref="E304:E305"/>
    <mergeCell ref="E297:E298"/>
    <mergeCell ref="D248:D249"/>
    <mergeCell ref="C295:C296"/>
    <mergeCell ref="D297:D303"/>
    <mergeCell ref="C304:C305"/>
    <mergeCell ref="D161:D165"/>
    <mergeCell ref="D180:D186"/>
    <mergeCell ref="D166:D170"/>
    <mergeCell ref="C180:C186"/>
    <mergeCell ref="C203:C204"/>
    <mergeCell ref="C252:C253"/>
    <mergeCell ref="D252:D253"/>
    <mergeCell ref="D250:D251"/>
    <mergeCell ref="E313:E317"/>
    <mergeCell ref="D213:D214"/>
    <mergeCell ref="C237:C244"/>
    <mergeCell ref="E318:E322"/>
    <mergeCell ref="E323:E324"/>
    <mergeCell ref="C313:C324"/>
    <mergeCell ref="D313:D324"/>
    <mergeCell ref="D295:D296"/>
    <mergeCell ref="D306:D311"/>
    <mergeCell ref="D304:D305"/>
    <mergeCell ref="C352:C363"/>
    <mergeCell ref="D352:D363"/>
    <mergeCell ref="E329:E330"/>
    <mergeCell ref="C325:C331"/>
    <mergeCell ref="E341:E342"/>
    <mergeCell ref="C476:C479"/>
    <mergeCell ref="D476:D479"/>
    <mergeCell ref="E356:E357"/>
    <mergeCell ref="E358:E359"/>
    <mergeCell ref="E354:E355"/>
    <mergeCell ref="E484:E485"/>
    <mergeCell ref="E394:E395"/>
    <mergeCell ref="C414:C419"/>
    <mergeCell ref="D414:D419"/>
    <mergeCell ref="E414:E416"/>
    <mergeCell ref="E396:E397"/>
    <mergeCell ref="E398:E400"/>
    <mergeCell ref="C404:C408"/>
    <mergeCell ref="E476:E479"/>
    <mergeCell ref="E427:E429"/>
    <mergeCell ref="E537:E538"/>
    <mergeCell ref="C497:C514"/>
    <mergeCell ref="C435:C459"/>
    <mergeCell ref="D435:D459"/>
    <mergeCell ref="E461:E465"/>
    <mergeCell ref="E466:E473"/>
    <mergeCell ref="E474:E475"/>
    <mergeCell ref="C461:C475"/>
    <mergeCell ref="E455:E458"/>
    <mergeCell ref="D461:D475"/>
    <mergeCell ref="E532:E534"/>
    <mergeCell ref="C480:C495"/>
    <mergeCell ref="D480:D495"/>
    <mergeCell ref="E486:E488"/>
    <mergeCell ref="E489:E491"/>
    <mergeCell ref="E492:E493"/>
    <mergeCell ref="D497:D514"/>
    <mergeCell ref="E507:E508"/>
    <mergeCell ref="E480:E481"/>
    <mergeCell ref="E482:E483"/>
    <mergeCell ref="E498:E499"/>
    <mergeCell ref="E526:E527"/>
    <mergeCell ref="E494:E495"/>
    <mergeCell ref="E515:E516"/>
    <mergeCell ref="E517:E523"/>
    <mergeCell ref="E524:E525"/>
    <mergeCell ref="E543:E545"/>
    <mergeCell ref="E504:E505"/>
    <mergeCell ref="E502:E503"/>
    <mergeCell ref="C515:C545"/>
    <mergeCell ref="D515:D545"/>
    <mergeCell ref="E512:E514"/>
    <mergeCell ref="E535:E536"/>
    <mergeCell ref="E539:E540"/>
    <mergeCell ref="E541:E542"/>
    <mergeCell ref="E528:E531"/>
    <mergeCell ref="C586:C588"/>
    <mergeCell ref="D586:D588"/>
    <mergeCell ref="E586:E588"/>
    <mergeCell ref="D552:D577"/>
    <mergeCell ref="C579:C584"/>
    <mergeCell ref="D579:D584"/>
    <mergeCell ref="E580:E582"/>
    <mergeCell ref="E583:E584"/>
    <mergeCell ref="C546:C551"/>
    <mergeCell ref="D546:D551"/>
    <mergeCell ref="E558:E559"/>
    <mergeCell ref="E560:E566"/>
    <mergeCell ref="E568:E569"/>
    <mergeCell ref="E573:E575"/>
    <mergeCell ref="E546:E547"/>
    <mergeCell ref="E549:E551"/>
    <mergeCell ref="E553:E555"/>
    <mergeCell ref="C552:C57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pane ySplit="4" topLeftCell="A113" activePane="bottomLeft" state="frozen"/>
      <selection pane="topLeft" activeCell="A1" sqref="A1"/>
      <selection pane="bottomLeft" activeCell="I113" sqref="I113"/>
    </sheetView>
  </sheetViews>
  <sheetFormatPr defaultColWidth="9.140625" defaultRowHeight="12.75"/>
  <cols>
    <col min="1" max="1" width="13.7109375" style="0" bestFit="1" customWidth="1"/>
    <col min="2" max="2" width="13.7109375" style="12" bestFit="1" customWidth="1"/>
    <col min="4" max="4" width="11.7109375" style="12" bestFit="1" customWidth="1"/>
    <col min="5" max="5" width="68.140625" style="0" customWidth="1"/>
    <col min="6" max="6" width="8.140625" style="0" customWidth="1"/>
    <col min="7" max="7" width="17.57421875" style="0" customWidth="1"/>
    <col min="8" max="8" width="20.8515625" style="0" bestFit="1" customWidth="1"/>
    <col min="9" max="9" width="15.8515625" style="0" bestFit="1" customWidth="1"/>
    <col min="10" max="11" width="3.28125" style="0" customWidth="1"/>
  </cols>
  <sheetData>
    <row r="1" spans="5:9" ht="12.75">
      <c r="E1" s="36" t="s">
        <v>183</v>
      </c>
      <c r="F1" t="s">
        <v>185</v>
      </c>
      <c r="G1" t="s">
        <v>93</v>
      </c>
      <c r="H1" t="s">
        <v>390</v>
      </c>
      <c r="I1" t="s">
        <v>27</v>
      </c>
    </row>
    <row r="2" spans="5:11" ht="12.75">
      <c r="E2" s="36"/>
      <c r="F2" t="s">
        <v>185</v>
      </c>
      <c r="G2" t="s">
        <v>93</v>
      </c>
      <c r="H2" t="s">
        <v>390</v>
      </c>
      <c r="I2" t="s">
        <v>14</v>
      </c>
      <c r="K2" s="43"/>
    </row>
    <row r="3" ht="12.75"/>
    <row r="4" spans="1:9" ht="12.75">
      <c r="A4" t="s">
        <v>0</v>
      </c>
      <c r="B4" s="12" t="s">
        <v>1</v>
      </c>
      <c r="C4" t="s">
        <v>6</v>
      </c>
      <c r="D4" s="12" t="s">
        <v>2</v>
      </c>
      <c r="E4" t="s">
        <v>5</v>
      </c>
      <c r="F4" s="12" t="s">
        <v>12</v>
      </c>
      <c r="I4" s="1"/>
    </row>
    <row r="5" spans="3:10" ht="13.5" thickBot="1">
      <c r="C5" s="3"/>
      <c r="D5" s="13"/>
      <c r="E5" s="3"/>
      <c r="I5" s="1"/>
      <c r="J5" t="s">
        <v>107</v>
      </c>
    </row>
    <row r="6" spans="1:10" ht="13.5" thickBot="1">
      <c r="A6" s="44"/>
      <c r="B6" s="45"/>
      <c r="C6" s="64" t="s">
        <v>25</v>
      </c>
      <c r="D6" s="65"/>
      <c r="E6" s="64"/>
      <c r="F6" s="44"/>
      <c r="G6" s="44"/>
      <c r="H6" s="44"/>
      <c r="I6" s="44"/>
      <c r="J6" s="44"/>
    </row>
    <row r="7" spans="1:10" ht="13.5" thickBot="1">
      <c r="A7" s="44">
        <v>2000</v>
      </c>
      <c r="B7" s="45">
        <v>40338</v>
      </c>
      <c r="C7" s="64" t="s">
        <v>9</v>
      </c>
      <c r="D7" s="65">
        <v>40338</v>
      </c>
      <c r="E7" s="64" t="s">
        <v>26</v>
      </c>
      <c r="F7" s="44"/>
      <c r="G7" s="44"/>
      <c r="H7" s="44"/>
      <c r="I7" s="44"/>
      <c r="J7" s="44"/>
    </row>
    <row r="8" spans="1:10" ht="14.25" thickBot="1">
      <c r="A8" s="44"/>
      <c r="B8" s="45"/>
      <c r="C8" s="64" t="s">
        <v>29</v>
      </c>
      <c r="D8" s="65"/>
      <c r="E8" s="66"/>
      <c r="F8" s="44"/>
      <c r="G8" s="44"/>
      <c r="H8" s="44"/>
      <c r="I8" s="44"/>
      <c r="J8" s="44"/>
    </row>
    <row r="9" spans="1:10" ht="13.5">
      <c r="A9" s="44">
        <v>20.67</v>
      </c>
      <c r="B9" s="45">
        <v>40299</v>
      </c>
      <c r="C9" s="221">
        <v>1294</v>
      </c>
      <c r="D9" s="222">
        <v>40400</v>
      </c>
      <c r="E9" s="67" t="s">
        <v>36</v>
      </c>
      <c r="F9" s="44"/>
      <c r="G9" s="44"/>
      <c r="H9" s="44"/>
      <c r="I9" s="44"/>
      <c r="J9" s="44"/>
    </row>
    <row r="10" spans="1:10" ht="14.25" thickBot="1">
      <c r="A10" s="44">
        <v>-6</v>
      </c>
      <c r="B10" s="68">
        <v>40376</v>
      </c>
      <c r="C10" s="207"/>
      <c r="D10" s="208"/>
      <c r="E10" s="64" t="s">
        <v>17</v>
      </c>
      <c r="F10" s="44"/>
      <c r="G10" s="44"/>
      <c r="H10" s="44"/>
      <c r="I10" s="44"/>
      <c r="J10" s="44"/>
    </row>
    <row r="11" spans="1:10" ht="14.25" thickBot="1">
      <c r="A11" s="44">
        <v>65.55</v>
      </c>
      <c r="B11" s="45">
        <v>40421</v>
      </c>
      <c r="C11" s="64">
        <v>1293</v>
      </c>
      <c r="D11" s="65">
        <v>40421</v>
      </c>
      <c r="E11" s="66" t="s">
        <v>41</v>
      </c>
      <c r="F11" s="44"/>
      <c r="G11" s="44"/>
      <c r="H11" s="44"/>
      <c r="I11" s="44"/>
      <c r="J11" s="44"/>
    </row>
    <row r="12" spans="1:10" ht="14.25" thickBot="1">
      <c r="A12" s="44">
        <v>1.95</v>
      </c>
      <c r="B12" s="45">
        <v>40468</v>
      </c>
      <c r="C12" s="64" t="s">
        <v>9</v>
      </c>
      <c r="D12" s="65">
        <v>40469</v>
      </c>
      <c r="E12" s="66" t="s">
        <v>47</v>
      </c>
      <c r="F12" s="44"/>
      <c r="G12" s="44"/>
      <c r="H12" s="44"/>
      <c r="I12" s="44"/>
      <c r="J12" s="44"/>
    </row>
    <row r="13" spans="1:10" ht="13.5" thickBot="1">
      <c r="A13" s="44"/>
      <c r="B13" s="45"/>
      <c r="C13" s="64" t="s">
        <v>32</v>
      </c>
      <c r="D13" s="65"/>
      <c r="E13" s="64"/>
      <c r="F13" s="44"/>
      <c r="G13" s="44"/>
      <c r="H13" s="44"/>
      <c r="I13" s="44"/>
      <c r="J13" s="44"/>
    </row>
    <row r="14" spans="1:10" ht="12.75">
      <c r="A14" s="44">
        <v>0</v>
      </c>
      <c r="B14" s="69" t="s">
        <v>56</v>
      </c>
      <c r="C14" s="70">
        <v>1295</v>
      </c>
      <c r="D14" s="69" t="s">
        <v>55</v>
      </c>
      <c r="E14" s="44" t="s">
        <v>34</v>
      </c>
      <c r="F14" s="44"/>
      <c r="G14" s="44"/>
      <c r="H14" s="44"/>
      <c r="I14" s="44"/>
      <c r="J14" s="44"/>
    </row>
    <row r="15" spans="1:10" ht="13.5" thickBot="1">
      <c r="A15" s="44">
        <v>341.88</v>
      </c>
      <c r="B15" s="71">
        <v>40518</v>
      </c>
      <c r="C15" s="70">
        <v>1296</v>
      </c>
      <c r="D15" s="71">
        <v>40518</v>
      </c>
      <c r="E15" s="44" t="s">
        <v>54</v>
      </c>
      <c r="F15" s="44"/>
      <c r="G15" s="44"/>
      <c r="H15" s="44"/>
      <c r="I15" s="44"/>
      <c r="J15" s="44"/>
    </row>
    <row r="16" spans="1:10" ht="13.5" thickBot="1">
      <c r="A16" s="44"/>
      <c r="B16" s="45"/>
      <c r="C16" s="72" t="s">
        <v>35</v>
      </c>
      <c r="D16" s="73"/>
      <c r="E16" s="72"/>
      <c r="F16" s="44"/>
      <c r="G16" s="44"/>
      <c r="H16" s="44"/>
      <c r="I16" s="44"/>
      <c r="J16" s="44"/>
    </row>
    <row r="17" spans="1:10" ht="12.75">
      <c r="A17" s="44">
        <v>9.25</v>
      </c>
      <c r="B17" s="45">
        <v>40570</v>
      </c>
      <c r="C17" s="74">
        <v>1297</v>
      </c>
      <c r="D17" s="75">
        <v>40570</v>
      </c>
      <c r="E17" s="74" t="s">
        <v>77</v>
      </c>
      <c r="F17" s="44"/>
      <c r="G17" s="44"/>
      <c r="H17" s="44"/>
      <c r="I17" s="44"/>
      <c r="J17" s="44"/>
    </row>
    <row r="18" spans="1:10" ht="12.75">
      <c r="A18" s="44">
        <v>6.52</v>
      </c>
      <c r="B18" s="45">
        <v>40581</v>
      </c>
      <c r="C18" s="70">
        <v>1298</v>
      </c>
      <c r="D18" s="71">
        <v>40581</v>
      </c>
      <c r="E18" s="44" t="s">
        <v>92</v>
      </c>
      <c r="F18" s="44"/>
      <c r="G18" s="44"/>
      <c r="H18" s="44"/>
      <c r="I18" s="44"/>
      <c r="J18" s="44"/>
    </row>
    <row r="19" spans="1:10" ht="13.5" thickBot="1">
      <c r="A19" s="44">
        <v>2000</v>
      </c>
      <c r="B19" s="45">
        <v>40591</v>
      </c>
      <c r="C19" s="76" t="s">
        <v>10</v>
      </c>
      <c r="D19" s="77">
        <v>40591</v>
      </c>
      <c r="E19" s="64"/>
      <c r="F19" s="44"/>
      <c r="G19" s="44"/>
      <c r="H19" s="44"/>
      <c r="I19" s="44"/>
      <c r="J19" s="44"/>
    </row>
    <row r="20" spans="1:10" ht="12.75">
      <c r="A20" s="44">
        <v>172.85</v>
      </c>
      <c r="B20" s="45">
        <v>40595</v>
      </c>
      <c r="C20" s="44">
        <v>1299</v>
      </c>
      <c r="D20" s="45">
        <v>40604</v>
      </c>
      <c r="E20" s="70" t="s">
        <v>96</v>
      </c>
      <c r="F20" s="44"/>
      <c r="G20" s="44"/>
      <c r="H20" s="44"/>
      <c r="I20" s="44"/>
      <c r="J20" s="44"/>
    </row>
    <row r="21" spans="1:10" ht="12.75">
      <c r="A21" s="44">
        <v>83.52</v>
      </c>
      <c r="B21" s="45">
        <v>40602</v>
      </c>
      <c r="C21" s="206">
        <v>1301</v>
      </c>
      <c r="D21" s="198">
        <v>40609</v>
      </c>
      <c r="E21" s="70" t="s">
        <v>135</v>
      </c>
      <c r="F21" s="44"/>
      <c r="G21" s="44"/>
      <c r="H21" s="44"/>
      <c r="I21" s="44"/>
      <c r="J21" s="44"/>
    </row>
    <row r="22" spans="1:10" ht="12.75">
      <c r="A22" s="44">
        <v>220.01</v>
      </c>
      <c r="B22" s="45">
        <v>40602</v>
      </c>
      <c r="C22" s="206"/>
      <c r="D22" s="198"/>
      <c r="E22" s="70" t="s">
        <v>134</v>
      </c>
      <c r="F22" s="44"/>
      <c r="G22" s="44"/>
      <c r="H22" s="44"/>
      <c r="I22" s="44"/>
      <c r="J22" s="44"/>
    </row>
    <row r="23" spans="1:10" ht="12.75">
      <c r="A23" s="44">
        <v>6.4</v>
      </c>
      <c r="B23" s="45">
        <v>40602</v>
      </c>
      <c r="C23" s="206"/>
      <c r="D23" s="198"/>
      <c r="E23" s="70" t="s">
        <v>133</v>
      </c>
      <c r="F23" s="44"/>
      <c r="G23" s="44"/>
      <c r="H23" s="44"/>
      <c r="I23" s="44"/>
      <c r="J23" s="44"/>
    </row>
    <row r="24" spans="1:10" ht="12.75">
      <c r="A24" s="44">
        <v>134.27</v>
      </c>
      <c r="B24" s="45">
        <v>40605</v>
      </c>
      <c r="C24" s="206">
        <v>1302</v>
      </c>
      <c r="D24" s="198">
        <v>40612</v>
      </c>
      <c r="E24" s="70" t="s">
        <v>136</v>
      </c>
      <c r="F24" s="44"/>
      <c r="G24" s="44"/>
      <c r="H24" s="44"/>
      <c r="I24" s="44"/>
      <c r="J24" s="44"/>
    </row>
    <row r="25" spans="1:10" ht="12.75">
      <c r="A25" s="44">
        <v>9.9</v>
      </c>
      <c r="B25" s="45">
        <v>40605</v>
      </c>
      <c r="C25" s="206"/>
      <c r="D25" s="198"/>
      <c r="E25" s="70" t="s">
        <v>137</v>
      </c>
      <c r="F25" s="44"/>
      <c r="G25" s="44"/>
      <c r="H25" s="44"/>
      <c r="I25" s="44"/>
      <c r="J25" s="44"/>
    </row>
    <row r="26" spans="1:10" ht="12.75">
      <c r="A26" s="44">
        <v>35.47</v>
      </c>
      <c r="B26" s="45">
        <v>40607</v>
      </c>
      <c r="C26" s="44">
        <v>1303</v>
      </c>
      <c r="D26" s="45">
        <v>40613</v>
      </c>
      <c r="E26" s="70" t="s">
        <v>98</v>
      </c>
      <c r="F26" s="44"/>
      <c r="G26" s="44"/>
      <c r="H26" s="44"/>
      <c r="I26" s="44"/>
      <c r="J26" s="44"/>
    </row>
    <row r="27" spans="1:10" ht="12.75">
      <c r="A27" s="44">
        <v>32.95</v>
      </c>
      <c r="B27" s="45">
        <v>40593</v>
      </c>
      <c r="C27" s="44" t="s">
        <v>9</v>
      </c>
      <c r="D27" s="45">
        <v>40596</v>
      </c>
      <c r="E27" s="44" t="s">
        <v>95</v>
      </c>
      <c r="F27" s="44"/>
      <c r="G27" s="44"/>
      <c r="H27" s="44"/>
      <c r="I27" s="44"/>
      <c r="J27" s="44"/>
    </row>
    <row r="28" spans="1:10" ht="12.75">
      <c r="A28" s="44">
        <v>6935.95</v>
      </c>
      <c r="B28" s="45">
        <v>40595</v>
      </c>
      <c r="C28" s="44" t="s">
        <v>9</v>
      </c>
      <c r="D28" s="45">
        <v>40596</v>
      </c>
      <c r="E28" s="44" t="s">
        <v>85</v>
      </c>
      <c r="F28" s="44"/>
      <c r="G28" s="44"/>
      <c r="H28" s="44"/>
      <c r="I28" s="44"/>
      <c r="J28" s="44"/>
    </row>
    <row r="29" spans="1:10" ht="12.75">
      <c r="A29" s="44">
        <v>400</v>
      </c>
      <c r="B29" s="45">
        <v>40596</v>
      </c>
      <c r="C29" s="44" t="s">
        <v>84</v>
      </c>
      <c r="D29" s="45">
        <v>40596</v>
      </c>
      <c r="E29" s="44" t="s">
        <v>97</v>
      </c>
      <c r="F29" s="44"/>
      <c r="G29" s="44"/>
      <c r="H29" s="44"/>
      <c r="I29" s="44"/>
      <c r="J29" s="44"/>
    </row>
    <row r="30" spans="1:10" ht="12.75">
      <c r="A30" s="44">
        <v>270.22</v>
      </c>
      <c r="B30" s="45">
        <v>40595</v>
      </c>
      <c r="C30" s="44" t="s">
        <v>9</v>
      </c>
      <c r="D30" s="45">
        <v>40597</v>
      </c>
      <c r="E30" s="44" t="s">
        <v>86</v>
      </c>
      <c r="F30" s="44"/>
      <c r="G30" s="44"/>
      <c r="H30" s="44"/>
      <c r="I30" s="44"/>
      <c r="J30" s="44"/>
    </row>
    <row r="31" spans="1:10" ht="12.75">
      <c r="A31" s="44">
        <v>99</v>
      </c>
      <c r="B31" s="45">
        <v>40597</v>
      </c>
      <c r="C31" s="44" t="s">
        <v>9</v>
      </c>
      <c r="D31" s="45">
        <v>40597</v>
      </c>
      <c r="E31" s="44" t="s">
        <v>85</v>
      </c>
      <c r="F31" s="44"/>
      <c r="G31" s="44"/>
      <c r="H31" s="44"/>
      <c r="I31" s="44"/>
      <c r="J31" s="44"/>
    </row>
    <row r="32" spans="1:10" ht="12.75">
      <c r="A32" s="44">
        <v>2212.88</v>
      </c>
      <c r="B32" s="45">
        <v>40598</v>
      </c>
      <c r="C32" s="44" t="s">
        <v>9</v>
      </c>
      <c r="D32" s="45">
        <v>40598</v>
      </c>
      <c r="E32" s="44" t="s">
        <v>85</v>
      </c>
      <c r="F32" s="44"/>
      <c r="G32" s="44"/>
      <c r="H32" s="44"/>
      <c r="I32" s="44"/>
      <c r="J32" s="44"/>
    </row>
    <row r="33" spans="1:10" ht="13.5" thickBot="1">
      <c r="A33" s="44">
        <v>400</v>
      </c>
      <c r="B33" s="45">
        <v>40596</v>
      </c>
      <c r="C33" s="76" t="s">
        <v>10</v>
      </c>
      <c r="D33" s="77">
        <v>40596</v>
      </c>
      <c r="E33" s="64" t="s">
        <v>97</v>
      </c>
      <c r="F33" s="44"/>
      <c r="G33" s="44"/>
      <c r="H33" s="44"/>
      <c r="I33" s="44"/>
      <c r="J33" s="44"/>
    </row>
    <row r="34" spans="1:10" ht="12.75">
      <c r="A34" s="44">
        <v>216.11</v>
      </c>
      <c r="B34" s="45">
        <v>40595</v>
      </c>
      <c r="C34" s="206">
        <v>1300</v>
      </c>
      <c r="D34" s="198">
        <v>40623</v>
      </c>
      <c r="E34" s="70" t="s">
        <v>129</v>
      </c>
      <c r="F34" s="44"/>
      <c r="G34" s="44"/>
      <c r="H34" s="44"/>
      <c r="I34" s="44"/>
      <c r="J34" s="44"/>
    </row>
    <row r="35" spans="1:10" ht="12.75">
      <c r="A35" s="44">
        <f>56.32+15.68+190.11+186.26</f>
        <v>448.37</v>
      </c>
      <c r="B35" s="45">
        <v>40595</v>
      </c>
      <c r="C35" s="206"/>
      <c r="D35" s="198"/>
      <c r="E35" s="70" t="s">
        <v>130</v>
      </c>
      <c r="F35" s="44"/>
      <c r="G35" s="44"/>
      <c r="H35" s="44"/>
      <c r="I35" s="44"/>
      <c r="J35" s="44"/>
    </row>
    <row r="36" spans="1:10" ht="13.5" thickBot="1">
      <c r="A36" s="44">
        <v>36</v>
      </c>
      <c r="B36" s="45">
        <v>40623</v>
      </c>
      <c r="C36" s="64">
        <v>1304</v>
      </c>
      <c r="D36" s="65">
        <v>40638</v>
      </c>
      <c r="E36" s="64" t="s">
        <v>100</v>
      </c>
      <c r="F36" s="44"/>
      <c r="G36" s="44"/>
      <c r="H36" s="44"/>
      <c r="I36" s="44"/>
      <c r="J36" s="44"/>
    </row>
    <row r="37" spans="1:11" ht="13.5" thickBot="1">
      <c r="A37" s="21">
        <v>29.13</v>
      </c>
      <c r="B37" s="24">
        <v>40665</v>
      </c>
      <c r="C37" s="26"/>
      <c r="D37" s="19">
        <v>40665</v>
      </c>
      <c r="E37" s="35" t="s">
        <v>181</v>
      </c>
      <c r="F37" s="21" t="s">
        <v>104</v>
      </c>
      <c r="G37" s="21" t="s">
        <v>93</v>
      </c>
      <c r="H37" s="21" t="s">
        <v>154</v>
      </c>
      <c r="I37" s="21" t="s">
        <v>27</v>
      </c>
      <c r="J37" s="21"/>
      <c r="K37" s="15"/>
    </row>
    <row r="38" spans="1:10" ht="12.75">
      <c r="A38" s="21">
        <v>10</v>
      </c>
      <c r="B38" s="24">
        <v>40670</v>
      </c>
      <c r="C38" s="21">
        <v>1305</v>
      </c>
      <c r="D38" s="24">
        <v>40682</v>
      </c>
      <c r="E38" s="27" t="s">
        <v>150</v>
      </c>
      <c r="F38" s="21" t="s">
        <v>104</v>
      </c>
      <c r="G38" s="21" t="s">
        <v>105</v>
      </c>
      <c r="H38" s="21" t="s">
        <v>106</v>
      </c>
      <c r="I38" s="21" t="s">
        <v>14</v>
      </c>
      <c r="J38" s="21"/>
    </row>
    <row r="39" spans="1:10" ht="12.75">
      <c r="A39" s="21">
        <v>2000</v>
      </c>
      <c r="B39" s="24">
        <v>40684</v>
      </c>
      <c r="C39" s="21"/>
      <c r="D39" s="24">
        <v>40686</v>
      </c>
      <c r="E39" s="27" t="s">
        <v>85</v>
      </c>
      <c r="F39" s="21" t="s">
        <v>24</v>
      </c>
      <c r="G39" s="21" t="s">
        <v>27</v>
      </c>
      <c r="H39" s="21" t="s">
        <v>28</v>
      </c>
      <c r="I39" s="21" t="s">
        <v>60</v>
      </c>
      <c r="J39" s="21"/>
    </row>
    <row r="40" spans="1:10" ht="12.75">
      <c r="A40" s="21">
        <v>12</v>
      </c>
      <c r="B40" s="24">
        <v>40694</v>
      </c>
      <c r="C40" s="186" t="s">
        <v>155</v>
      </c>
      <c r="D40" s="190">
        <v>40694</v>
      </c>
      <c r="E40" s="58" t="s">
        <v>180</v>
      </c>
      <c r="F40" s="21" t="s">
        <v>186</v>
      </c>
      <c r="G40" s="21" t="s">
        <v>14</v>
      </c>
      <c r="H40" s="21" t="s">
        <v>13</v>
      </c>
      <c r="I40" s="21" t="s">
        <v>444</v>
      </c>
      <c r="J40" s="21"/>
    </row>
    <row r="41" spans="1:10" ht="12.75">
      <c r="A41" s="21">
        <v>-0.35</v>
      </c>
      <c r="B41" s="24">
        <v>40694</v>
      </c>
      <c r="C41" s="186"/>
      <c r="D41" s="190"/>
      <c r="E41" s="58" t="s">
        <v>177</v>
      </c>
      <c r="F41" s="21" t="s">
        <v>24</v>
      </c>
      <c r="G41" s="21" t="s">
        <v>14</v>
      </c>
      <c r="H41" s="21" t="s">
        <v>13</v>
      </c>
      <c r="I41" s="21" t="s">
        <v>444</v>
      </c>
      <c r="J41" s="21"/>
    </row>
    <row r="42" spans="1:10" ht="12.75">
      <c r="A42" s="21">
        <v>10</v>
      </c>
      <c r="B42" s="24">
        <v>40670</v>
      </c>
      <c r="C42" s="193">
        <v>1306</v>
      </c>
      <c r="D42" s="185">
        <v>40694</v>
      </c>
      <c r="E42" s="27" t="s">
        <v>175</v>
      </c>
      <c r="F42" s="21" t="s">
        <v>104</v>
      </c>
      <c r="G42" s="21" t="s">
        <v>105</v>
      </c>
      <c r="H42" s="21" t="s">
        <v>106</v>
      </c>
      <c r="I42" s="21" t="s">
        <v>14</v>
      </c>
      <c r="J42" s="21"/>
    </row>
    <row r="43" spans="1:10" ht="13.5" thickBot="1">
      <c r="A43" s="21">
        <v>-6</v>
      </c>
      <c r="B43" s="24">
        <v>40670</v>
      </c>
      <c r="C43" s="209"/>
      <c r="D43" s="199"/>
      <c r="E43" s="25" t="s">
        <v>162</v>
      </c>
      <c r="F43" s="21" t="s">
        <v>24</v>
      </c>
      <c r="G43" s="21" t="s">
        <v>14</v>
      </c>
      <c r="H43" s="21" t="s">
        <v>13</v>
      </c>
      <c r="I43" s="21" t="s">
        <v>444</v>
      </c>
      <c r="J43" s="21"/>
    </row>
    <row r="44" spans="1:10" ht="14.25" thickBot="1">
      <c r="A44" s="21"/>
      <c r="B44" s="24"/>
      <c r="C44" s="78" t="s">
        <v>156</v>
      </c>
      <c r="D44" s="31"/>
      <c r="E44" s="32"/>
      <c r="F44" s="21"/>
      <c r="G44" s="21"/>
      <c r="H44" s="21"/>
      <c r="I44" s="21"/>
      <c r="J44" s="21"/>
    </row>
    <row r="45" spans="1:10" ht="14.25" thickBot="1">
      <c r="A45" s="21"/>
      <c r="B45" s="24"/>
      <c r="C45" s="78" t="s">
        <v>157</v>
      </c>
      <c r="D45" s="31"/>
      <c r="E45" s="32"/>
      <c r="F45" s="21"/>
      <c r="G45" s="21"/>
      <c r="H45" s="21"/>
      <c r="I45" s="21"/>
      <c r="J45" s="21"/>
    </row>
    <row r="46" spans="1:10" ht="13.5">
      <c r="A46" s="21">
        <v>0.69</v>
      </c>
      <c r="B46" s="24"/>
      <c r="C46" s="79" t="s">
        <v>155</v>
      </c>
      <c r="D46" s="30">
        <v>40786</v>
      </c>
      <c r="E46" s="80" t="s">
        <v>160</v>
      </c>
      <c r="F46" s="21" t="s">
        <v>33</v>
      </c>
      <c r="G46" s="21"/>
      <c r="H46" s="21"/>
      <c r="I46" s="21"/>
      <c r="J46" s="21"/>
    </row>
    <row r="47" spans="1:10" ht="13.5">
      <c r="A47" s="21">
        <v>342.61</v>
      </c>
      <c r="B47" s="24">
        <v>40791</v>
      </c>
      <c r="C47" s="79" t="s">
        <v>9</v>
      </c>
      <c r="D47" s="30">
        <v>40792</v>
      </c>
      <c r="E47" s="81" t="s">
        <v>158</v>
      </c>
      <c r="F47" s="21" t="s">
        <v>24</v>
      </c>
      <c r="G47" s="21" t="s">
        <v>27</v>
      </c>
      <c r="H47" s="21" t="s">
        <v>28</v>
      </c>
      <c r="I47" s="21" t="s">
        <v>61</v>
      </c>
      <c r="J47" s="21"/>
    </row>
    <row r="48" spans="1:10" ht="13.5">
      <c r="A48" s="21">
        <v>15.84</v>
      </c>
      <c r="B48" s="24">
        <v>40799</v>
      </c>
      <c r="C48" s="79" t="s">
        <v>9</v>
      </c>
      <c r="D48" s="30">
        <v>40800</v>
      </c>
      <c r="E48" s="81" t="s">
        <v>188</v>
      </c>
      <c r="F48" s="21" t="s">
        <v>24</v>
      </c>
      <c r="G48" s="21" t="s">
        <v>27</v>
      </c>
      <c r="H48" s="21" t="s">
        <v>28</v>
      </c>
      <c r="I48" s="21" t="s">
        <v>187</v>
      </c>
      <c r="J48" s="21"/>
    </row>
    <row r="49" spans="1:10" ht="13.5" thickBot="1">
      <c r="A49" s="21">
        <v>99.95</v>
      </c>
      <c r="B49" s="24">
        <v>40796</v>
      </c>
      <c r="C49" s="25">
        <v>1308</v>
      </c>
      <c r="D49" s="31">
        <v>40801</v>
      </c>
      <c r="E49" s="78" t="s">
        <v>189</v>
      </c>
      <c r="F49" s="21" t="s">
        <v>24</v>
      </c>
      <c r="G49" s="21" t="s">
        <v>27</v>
      </c>
      <c r="H49" s="21" t="s">
        <v>28</v>
      </c>
      <c r="I49" s="21" t="s">
        <v>187</v>
      </c>
      <c r="J49" s="21"/>
    </row>
    <row r="50" spans="1:10" ht="14.25" thickBot="1">
      <c r="A50" s="21"/>
      <c r="B50" s="24"/>
      <c r="C50" s="35" t="s">
        <v>191</v>
      </c>
      <c r="D50" s="19"/>
      <c r="E50" s="82"/>
      <c r="F50" s="21"/>
      <c r="G50" s="21"/>
      <c r="H50" s="21"/>
      <c r="I50" s="21"/>
      <c r="J50" s="21"/>
    </row>
    <row r="51" spans="1:10" ht="14.25" thickBot="1">
      <c r="A51" s="83">
        <v>373.36</v>
      </c>
      <c r="B51" s="24"/>
      <c r="C51" s="25">
        <v>1309</v>
      </c>
      <c r="D51" s="31">
        <v>40844</v>
      </c>
      <c r="E51" s="78" t="s">
        <v>190</v>
      </c>
      <c r="F51" s="21" t="s">
        <v>33</v>
      </c>
      <c r="G51" s="21"/>
      <c r="H51" s="21"/>
      <c r="I51" s="21"/>
      <c r="J51" s="21"/>
    </row>
    <row r="52" spans="1:10" ht="14.25" thickBot="1">
      <c r="A52" s="21"/>
      <c r="B52" s="24"/>
      <c r="C52" s="35" t="s">
        <v>348</v>
      </c>
      <c r="D52" s="19"/>
      <c r="E52" s="82"/>
      <c r="F52" s="21"/>
      <c r="G52" s="21"/>
      <c r="H52" s="21"/>
      <c r="I52" s="21"/>
      <c r="J52" s="21"/>
    </row>
    <row r="53" spans="1:10" ht="12.75">
      <c r="A53" s="60">
        <v>39.18</v>
      </c>
      <c r="B53" s="61">
        <v>40925</v>
      </c>
      <c r="C53" s="84">
        <v>1310</v>
      </c>
      <c r="D53" s="24">
        <v>40897</v>
      </c>
      <c r="E53" s="58" t="s">
        <v>199</v>
      </c>
      <c r="F53" s="21" t="s">
        <v>24</v>
      </c>
      <c r="G53" s="21" t="s">
        <v>27</v>
      </c>
      <c r="H53" s="21" t="s">
        <v>28</v>
      </c>
      <c r="I53" s="21" t="s">
        <v>187</v>
      </c>
      <c r="J53" s="21"/>
    </row>
    <row r="54" spans="1:10" ht="13.5" thickBot="1">
      <c r="A54" s="60">
        <v>2</v>
      </c>
      <c r="B54" s="61">
        <v>40925</v>
      </c>
      <c r="C54" s="85">
        <v>1312</v>
      </c>
      <c r="D54" s="31">
        <v>40927</v>
      </c>
      <c r="E54" s="78" t="s">
        <v>200</v>
      </c>
      <c r="F54" s="21" t="s">
        <v>186</v>
      </c>
      <c r="G54" s="21" t="s">
        <v>27</v>
      </c>
      <c r="H54" s="21" t="s">
        <v>193</v>
      </c>
      <c r="I54" s="21" t="s">
        <v>239</v>
      </c>
      <c r="J54" s="21" t="s">
        <v>242</v>
      </c>
    </row>
    <row r="55" spans="1:10" ht="12.75">
      <c r="A55" s="60">
        <v>236.64</v>
      </c>
      <c r="B55" s="61">
        <v>40925</v>
      </c>
      <c r="C55" s="213">
        <v>1311</v>
      </c>
      <c r="D55" s="223">
        <v>40934</v>
      </c>
      <c r="E55" s="58" t="s">
        <v>201</v>
      </c>
      <c r="F55" s="21" t="s">
        <v>24</v>
      </c>
      <c r="G55" s="21" t="s">
        <v>27</v>
      </c>
      <c r="H55" s="21" t="s">
        <v>28</v>
      </c>
      <c r="I55" s="21" t="s">
        <v>40</v>
      </c>
      <c r="J55" s="21"/>
    </row>
    <row r="56" spans="1:10" ht="12.75">
      <c r="A56" s="60">
        <v>151.12</v>
      </c>
      <c r="B56" s="61">
        <v>40925</v>
      </c>
      <c r="C56" s="213"/>
      <c r="D56" s="214"/>
      <c r="E56" s="58" t="s">
        <v>202</v>
      </c>
      <c r="F56" s="21" t="s">
        <v>24</v>
      </c>
      <c r="G56" s="21" t="s">
        <v>27</v>
      </c>
      <c r="H56" s="21" t="s">
        <v>28</v>
      </c>
      <c r="I56" s="21" t="s">
        <v>40</v>
      </c>
      <c r="J56" s="21"/>
    </row>
    <row r="57" spans="1:10" ht="12.75">
      <c r="A57" s="60">
        <v>5.97</v>
      </c>
      <c r="B57" s="61">
        <v>40940</v>
      </c>
      <c r="C57" s="84" t="s">
        <v>227</v>
      </c>
      <c r="D57" s="24">
        <v>40941</v>
      </c>
      <c r="E57" s="55" t="s">
        <v>234</v>
      </c>
      <c r="F57" s="21" t="s">
        <v>24</v>
      </c>
      <c r="G57" s="21" t="s">
        <v>27</v>
      </c>
      <c r="H57" s="21" t="s">
        <v>28</v>
      </c>
      <c r="I57" s="21" t="s">
        <v>187</v>
      </c>
      <c r="J57" s="21"/>
    </row>
    <row r="58" spans="1:10" ht="12.75">
      <c r="A58" s="60">
        <v>119</v>
      </c>
      <c r="B58" s="24">
        <v>40941</v>
      </c>
      <c r="C58" s="213" t="s">
        <v>155</v>
      </c>
      <c r="D58" s="214">
        <v>40941</v>
      </c>
      <c r="E58" s="55" t="s">
        <v>427</v>
      </c>
      <c r="F58" s="21" t="s">
        <v>186</v>
      </c>
      <c r="G58" s="21" t="s">
        <v>27</v>
      </c>
      <c r="H58" s="21" t="s">
        <v>193</v>
      </c>
      <c r="I58" s="21" t="s">
        <v>239</v>
      </c>
      <c r="J58" s="21" t="s">
        <v>242</v>
      </c>
    </row>
    <row r="59" spans="1:10" ht="12.75">
      <c r="A59" s="60">
        <v>-3.45</v>
      </c>
      <c r="B59" s="24">
        <v>40941</v>
      </c>
      <c r="C59" s="213"/>
      <c r="D59" s="214"/>
      <c r="E59" s="55" t="s">
        <v>427</v>
      </c>
      <c r="F59" s="21" t="s">
        <v>24</v>
      </c>
      <c r="G59" s="21" t="s">
        <v>27</v>
      </c>
      <c r="H59" s="21" t="s">
        <v>28</v>
      </c>
      <c r="I59" s="58" t="s">
        <v>349</v>
      </c>
      <c r="J59" s="21"/>
    </row>
    <row r="60" spans="1:10" ht="12.75">
      <c r="A60" s="60">
        <v>121.47</v>
      </c>
      <c r="B60" s="24">
        <v>40941</v>
      </c>
      <c r="C60" s="84" t="s">
        <v>227</v>
      </c>
      <c r="D60" s="24">
        <v>40941</v>
      </c>
      <c r="E60" s="215" t="s">
        <v>228</v>
      </c>
      <c r="F60" s="21" t="s">
        <v>24</v>
      </c>
      <c r="G60" s="21" t="s">
        <v>27</v>
      </c>
      <c r="H60" s="21" t="s">
        <v>28</v>
      </c>
      <c r="I60" s="21" t="s">
        <v>187</v>
      </c>
      <c r="J60" s="21"/>
    </row>
    <row r="61" spans="1:10" ht="12.75">
      <c r="A61" s="60">
        <v>329</v>
      </c>
      <c r="B61" s="24">
        <v>40944</v>
      </c>
      <c r="C61" s="84" t="s">
        <v>227</v>
      </c>
      <c r="D61" s="24">
        <v>40945</v>
      </c>
      <c r="E61" s="215"/>
      <c r="F61" s="21" t="s">
        <v>24</v>
      </c>
      <c r="G61" s="21" t="s">
        <v>27</v>
      </c>
      <c r="H61" s="21" t="s">
        <v>28</v>
      </c>
      <c r="I61" s="21" t="s">
        <v>187</v>
      </c>
      <c r="J61" s="21"/>
    </row>
    <row r="62" spans="1:10" ht="12.75">
      <c r="A62" s="60">
        <v>35.46</v>
      </c>
      <c r="B62" s="24">
        <v>40949</v>
      </c>
      <c r="C62" s="84" t="s">
        <v>227</v>
      </c>
      <c r="D62" s="24">
        <v>40952</v>
      </c>
      <c r="E62" s="215" t="s">
        <v>229</v>
      </c>
      <c r="F62" s="21" t="s">
        <v>24</v>
      </c>
      <c r="G62" s="21" t="s">
        <v>27</v>
      </c>
      <c r="H62" s="21" t="s">
        <v>28</v>
      </c>
      <c r="I62" s="21" t="s">
        <v>187</v>
      </c>
      <c r="J62" s="21"/>
    </row>
    <row r="63" spans="1:10" ht="12.75">
      <c r="A63" s="60">
        <v>3.25</v>
      </c>
      <c r="B63" s="24">
        <v>40949</v>
      </c>
      <c r="C63" s="84" t="s">
        <v>227</v>
      </c>
      <c r="D63" s="24">
        <v>40952</v>
      </c>
      <c r="E63" s="215"/>
      <c r="F63" s="21" t="s">
        <v>24</v>
      </c>
      <c r="G63" s="21" t="s">
        <v>27</v>
      </c>
      <c r="H63" s="21" t="s">
        <v>28</v>
      </c>
      <c r="I63" s="21" t="s">
        <v>187</v>
      </c>
      <c r="J63" s="21"/>
    </row>
    <row r="64" spans="1:10" ht="12.75">
      <c r="A64" s="60">
        <v>65.2</v>
      </c>
      <c r="B64" s="24">
        <v>40949</v>
      </c>
      <c r="C64" s="84" t="s">
        <v>227</v>
      </c>
      <c r="D64" s="24">
        <v>40952</v>
      </c>
      <c r="E64" s="215"/>
      <c r="F64" s="21" t="s">
        <v>24</v>
      </c>
      <c r="G64" s="21" t="s">
        <v>27</v>
      </c>
      <c r="H64" s="21" t="s">
        <v>28</v>
      </c>
      <c r="I64" s="21" t="s">
        <v>187</v>
      </c>
      <c r="J64" s="21"/>
    </row>
    <row r="65" spans="1:10" ht="12.75">
      <c r="A65" s="60">
        <v>75.35</v>
      </c>
      <c r="B65" s="61">
        <v>40950</v>
      </c>
      <c r="C65" s="84" t="s">
        <v>227</v>
      </c>
      <c r="D65" s="24">
        <v>40952</v>
      </c>
      <c r="E65" s="55" t="s">
        <v>235</v>
      </c>
      <c r="F65" s="21" t="s">
        <v>24</v>
      </c>
      <c r="G65" s="21" t="s">
        <v>27</v>
      </c>
      <c r="H65" s="21" t="s">
        <v>28</v>
      </c>
      <c r="I65" s="21" t="s">
        <v>187</v>
      </c>
      <c r="J65" s="21"/>
    </row>
    <row r="66" spans="1:10" ht="12.75">
      <c r="A66" s="60">
        <v>200.9</v>
      </c>
      <c r="B66" s="61">
        <v>40951</v>
      </c>
      <c r="C66" s="84">
        <v>1313</v>
      </c>
      <c r="D66" s="24">
        <v>40956</v>
      </c>
      <c r="E66" s="58" t="s">
        <v>203</v>
      </c>
      <c r="F66" s="21" t="s">
        <v>24</v>
      </c>
      <c r="G66" s="21" t="s">
        <v>27</v>
      </c>
      <c r="H66" s="21" t="s">
        <v>28</v>
      </c>
      <c r="I66" s="21" t="s">
        <v>187</v>
      </c>
      <c r="J66" s="21"/>
    </row>
    <row r="67" spans="1:10" ht="12.75">
      <c r="A67" s="60">
        <v>2000</v>
      </c>
      <c r="B67" s="61">
        <v>40953</v>
      </c>
      <c r="C67" s="84" t="s">
        <v>351</v>
      </c>
      <c r="D67" s="61">
        <v>40953</v>
      </c>
      <c r="E67" s="58" t="s">
        <v>350</v>
      </c>
      <c r="F67" s="50" t="s">
        <v>185</v>
      </c>
      <c r="G67" s="21" t="s">
        <v>362</v>
      </c>
      <c r="H67" s="50" t="s">
        <v>391</v>
      </c>
      <c r="I67" s="50" t="s">
        <v>27</v>
      </c>
      <c r="J67" s="21"/>
    </row>
    <row r="68" spans="1:10" ht="12.75">
      <c r="A68" s="60">
        <v>200</v>
      </c>
      <c r="B68" s="61">
        <v>40953</v>
      </c>
      <c r="C68" s="84" t="s">
        <v>351</v>
      </c>
      <c r="D68" s="61">
        <v>40953</v>
      </c>
      <c r="E68" s="58" t="s">
        <v>357</v>
      </c>
      <c r="F68" s="21" t="s">
        <v>185</v>
      </c>
      <c r="G68" s="21" t="s">
        <v>93</v>
      </c>
      <c r="H68" s="21" t="s">
        <v>94</v>
      </c>
      <c r="I68" s="21" t="s">
        <v>27</v>
      </c>
      <c r="J68" s="21"/>
    </row>
    <row r="69" spans="1:10" ht="12.75">
      <c r="A69" s="60">
        <v>100</v>
      </c>
      <c r="B69" s="61">
        <v>40954</v>
      </c>
      <c r="C69" s="84" t="s">
        <v>351</v>
      </c>
      <c r="D69" s="61">
        <v>40954</v>
      </c>
      <c r="E69" s="58" t="s">
        <v>357</v>
      </c>
      <c r="F69" s="21" t="s">
        <v>185</v>
      </c>
      <c r="G69" s="21" t="s">
        <v>93</v>
      </c>
      <c r="H69" s="21" t="s">
        <v>94</v>
      </c>
      <c r="I69" s="21" t="s">
        <v>27</v>
      </c>
      <c r="J69" s="21"/>
    </row>
    <row r="70" spans="1:10" ht="12.75">
      <c r="A70" s="60">
        <v>464.85</v>
      </c>
      <c r="B70" s="61">
        <v>40955</v>
      </c>
      <c r="C70" s="84" t="s">
        <v>227</v>
      </c>
      <c r="D70" s="24">
        <v>40956</v>
      </c>
      <c r="E70" s="55" t="s">
        <v>233</v>
      </c>
      <c r="F70" s="21" t="s">
        <v>24</v>
      </c>
      <c r="G70" s="21" t="s">
        <v>27</v>
      </c>
      <c r="H70" s="21" t="s">
        <v>28</v>
      </c>
      <c r="I70" s="21" t="s">
        <v>61</v>
      </c>
      <c r="J70" s="21"/>
    </row>
    <row r="71" spans="1:10" ht="12.75">
      <c r="A71" s="60">
        <v>119</v>
      </c>
      <c r="B71" s="61">
        <v>40955</v>
      </c>
      <c r="C71" s="219" t="s">
        <v>155</v>
      </c>
      <c r="D71" s="185">
        <v>40956</v>
      </c>
      <c r="E71" s="86" t="s">
        <v>435</v>
      </c>
      <c r="F71" s="21" t="s">
        <v>186</v>
      </c>
      <c r="G71" s="21" t="s">
        <v>27</v>
      </c>
      <c r="H71" s="21" t="s">
        <v>193</v>
      </c>
      <c r="I71" s="21" t="s">
        <v>239</v>
      </c>
      <c r="J71" s="21" t="s">
        <v>242</v>
      </c>
    </row>
    <row r="72" spans="1:10" ht="12.75">
      <c r="A72" s="60">
        <v>-5</v>
      </c>
      <c r="B72" s="61">
        <v>40955</v>
      </c>
      <c r="C72" s="219"/>
      <c r="D72" s="185"/>
      <c r="E72" s="86" t="s">
        <v>437</v>
      </c>
      <c r="F72" s="21" t="s">
        <v>186</v>
      </c>
      <c r="G72" s="21" t="s">
        <v>27</v>
      </c>
      <c r="H72" s="21" t="s">
        <v>193</v>
      </c>
      <c r="I72" s="21" t="s">
        <v>239</v>
      </c>
      <c r="J72" s="21" t="s">
        <v>436</v>
      </c>
    </row>
    <row r="73" spans="1:10" ht="13.5" thickBot="1">
      <c r="A73" s="60">
        <v>-3.3</v>
      </c>
      <c r="B73" s="61">
        <v>40955</v>
      </c>
      <c r="C73" s="220"/>
      <c r="D73" s="199"/>
      <c r="E73" s="87" t="s">
        <v>437</v>
      </c>
      <c r="F73" s="21" t="s">
        <v>24</v>
      </c>
      <c r="G73" s="21" t="s">
        <v>27</v>
      </c>
      <c r="H73" s="21" t="s">
        <v>28</v>
      </c>
      <c r="I73" s="58" t="s">
        <v>349</v>
      </c>
      <c r="J73" s="21"/>
    </row>
    <row r="74" spans="1:10" ht="12.75">
      <c r="A74" s="60">
        <v>99</v>
      </c>
      <c r="B74" s="61">
        <v>40951</v>
      </c>
      <c r="C74" s="84">
        <v>1314</v>
      </c>
      <c r="D74" s="23">
        <v>40961</v>
      </c>
      <c r="E74" s="58" t="s">
        <v>205</v>
      </c>
      <c r="F74" s="21" t="s">
        <v>186</v>
      </c>
      <c r="G74" s="21" t="s">
        <v>27</v>
      </c>
      <c r="H74" s="21" t="s">
        <v>193</v>
      </c>
      <c r="I74" s="21" t="s">
        <v>239</v>
      </c>
      <c r="J74" s="21" t="s">
        <v>242</v>
      </c>
    </row>
    <row r="75" spans="1:10" ht="12.75">
      <c r="A75" s="60">
        <v>12</v>
      </c>
      <c r="B75" s="61">
        <v>40951</v>
      </c>
      <c r="C75" s="84">
        <v>1315</v>
      </c>
      <c r="D75" s="24">
        <v>40967</v>
      </c>
      <c r="E75" s="58" t="s">
        <v>209</v>
      </c>
      <c r="F75" s="21" t="s">
        <v>24</v>
      </c>
      <c r="G75" s="21" t="s">
        <v>27</v>
      </c>
      <c r="H75" s="21" t="s">
        <v>28</v>
      </c>
      <c r="I75" s="21" t="s">
        <v>40</v>
      </c>
      <c r="J75" s="21"/>
    </row>
    <row r="76" spans="1:10" ht="12.75">
      <c r="A76" s="60">
        <v>970.05</v>
      </c>
      <c r="B76" s="61">
        <v>40956</v>
      </c>
      <c r="C76" s="88" t="s">
        <v>633</v>
      </c>
      <c r="D76" s="24">
        <v>40960</v>
      </c>
      <c r="E76" s="55" t="s">
        <v>238</v>
      </c>
      <c r="F76" s="21" t="s">
        <v>24</v>
      </c>
      <c r="G76" s="21" t="s">
        <v>27</v>
      </c>
      <c r="H76" s="21" t="s">
        <v>28</v>
      </c>
      <c r="I76" s="21" t="s">
        <v>230</v>
      </c>
      <c r="J76" s="21"/>
    </row>
    <row r="77" spans="1:10" ht="12.75">
      <c r="A77" s="60">
        <v>34</v>
      </c>
      <c r="B77" s="61">
        <v>40958</v>
      </c>
      <c r="C77" s="84">
        <v>1316</v>
      </c>
      <c r="D77" s="24">
        <v>40969</v>
      </c>
      <c r="E77" s="58" t="s">
        <v>215</v>
      </c>
      <c r="F77" s="21" t="s">
        <v>186</v>
      </c>
      <c r="G77" s="21" t="s">
        <v>27</v>
      </c>
      <c r="H77" s="21" t="s">
        <v>193</v>
      </c>
      <c r="I77" s="21" t="s">
        <v>239</v>
      </c>
      <c r="J77" s="21" t="s">
        <v>242</v>
      </c>
    </row>
    <row r="78" spans="1:10" ht="12.75">
      <c r="A78" s="60">
        <v>99</v>
      </c>
      <c r="B78" s="61">
        <v>40958</v>
      </c>
      <c r="C78" s="84">
        <v>1317</v>
      </c>
      <c r="D78" s="24">
        <v>40960</v>
      </c>
      <c r="E78" s="58" t="s">
        <v>206</v>
      </c>
      <c r="F78" s="21" t="s">
        <v>186</v>
      </c>
      <c r="G78" s="21" t="s">
        <v>27</v>
      </c>
      <c r="H78" s="21" t="s">
        <v>193</v>
      </c>
      <c r="I78" s="21" t="s">
        <v>239</v>
      </c>
      <c r="J78" s="21" t="s">
        <v>242</v>
      </c>
    </row>
    <row r="79" spans="1:10" ht="12.75">
      <c r="A79" s="60">
        <v>137.3</v>
      </c>
      <c r="B79" s="61">
        <v>40958</v>
      </c>
      <c r="C79" s="84">
        <v>1318</v>
      </c>
      <c r="D79" s="24">
        <v>40960</v>
      </c>
      <c r="E79" s="58" t="s">
        <v>216</v>
      </c>
      <c r="F79" s="21" t="s">
        <v>24</v>
      </c>
      <c r="G79" s="21" t="s">
        <v>27</v>
      </c>
      <c r="H79" s="21" t="s">
        <v>28</v>
      </c>
      <c r="I79" s="21" t="s">
        <v>198</v>
      </c>
      <c r="J79" s="21"/>
    </row>
    <row r="80" spans="1:10" ht="12.75">
      <c r="A80" s="60">
        <v>26.8</v>
      </c>
      <c r="B80" s="61">
        <v>40958</v>
      </c>
      <c r="C80" s="84">
        <v>1319</v>
      </c>
      <c r="D80" s="24">
        <v>40966</v>
      </c>
      <c r="E80" s="58" t="s">
        <v>204</v>
      </c>
      <c r="F80" s="21" t="s">
        <v>24</v>
      </c>
      <c r="G80" s="21" t="s">
        <v>27</v>
      </c>
      <c r="H80" s="21" t="s">
        <v>28</v>
      </c>
      <c r="I80" s="21" t="s">
        <v>187</v>
      </c>
      <c r="J80" s="21"/>
    </row>
    <row r="81" spans="1:10" ht="12.75">
      <c r="A81" s="60">
        <v>47.4</v>
      </c>
      <c r="B81" s="61">
        <v>40958</v>
      </c>
      <c r="C81" s="213">
        <v>1320</v>
      </c>
      <c r="D81" s="214">
        <v>40967</v>
      </c>
      <c r="E81" s="58" t="s">
        <v>210</v>
      </c>
      <c r="F81" s="21" t="s">
        <v>24</v>
      </c>
      <c r="G81" s="21" t="s">
        <v>27</v>
      </c>
      <c r="H81" s="21" t="s">
        <v>28</v>
      </c>
      <c r="I81" s="21" t="s">
        <v>40</v>
      </c>
      <c r="J81" s="21"/>
    </row>
    <row r="82" spans="1:10" ht="12.75">
      <c r="A82" s="60">
        <v>24.98</v>
      </c>
      <c r="B82" s="61">
        <v>40958</v>
      </c>
      <c r="C82" s="213"/>
      <c r="D82" s="214"/>
      <c r="E82" s="58" t="s">
        <v>211</v>
      </c>
      <c r="F82" s="21" t="s">
        <v>24</v>
      </c>
      <c r="G82" s="21" t="s">
        <v>27</v>
      </c>
      <c r="H82" s="21" t="s">
        <v>28</v>
      </c>
      <c r="I82" s="21" t="s">
        <v>40</v>
      </c>
      <c r="J82" s="21"/>
    </row>
    <row r="83" spans="1:10" ht="12.75">
      <c r="A83" s="60">
        <v>144.07</v>
      </c>
      <c r="B83" s="61">
        <v>40958</v>
      </c>
      <c r="C83" s="213"/>
      <c r="D83" s="214"/>
      <c r="E83" s="58" t="s">
        <v>212</v>
      </c>
      <c r="F83" s="21" t="s">
        <v>24</v>
      </c>
      <c r="G83" s="21" t="s">
        <v>27</v>
      </c>
      <c r="H83" s="21" t="s">
        <v>28</v>
      </c>
      <c r="I83" s="21" t="s">
        <v>198</v>
      </c>
      <c r="J83" s="21"/>
    </row>
    <row r="84" spans="1:10" ht="12.75">
      <c r="A84" s="60">
        <v>1022.79</v>
      </c>
      <c r="B84" s="61">
        <v>40958</v>
      </c>
      <c r="C84" s="84">
        <v>1321</v>
      </c>
      <c r="D84" s="24">
        <v>40960</v>
      </c>
      <c r="E84" s="58" t="s">
        <v>207</v>
      </c>
      <c r="F84" s="21" t="s">
        <v>24</v>
      </c>
      <c r="G84" s="21" t="s">
        <v>27</v>
      </c>
      <c r="H84" s="21" t="s">
        <v>28</v>
      </c>
      <c r="I84" s="21" t="s">
        <v>230</v>
      </c>
      <c r="J84" s="21"/>
    </row>
    <row r="85" spans="1:10" ht="12.75">
      <c r="A85" s="60">
        <v>29.34</v>
      </c>
      <c r="B85" s="61">
        <v>40958</v>
      </c>
      <c r="C85" s="84">
        <v>1322</v>
      </c>
      <c r="D85" s="24">
        <v>40960</v>
      </c>
      <c r="E85" s="58" t="s">
        <v>208</v>
      </c>
      <c r="F85" s="21" t="s">
        <v>24</v>
      </c>
      <c r="G85" s="21" t="s">
        <v>27</v>
      </c>
      <c r="H85" s="21" t="s">
        <v>28</v>
      </c>
      <c r="I85" s="21" t="s">
        <v>187</v>
      </c>
      <c r="J85" s="21"/>
    </row>
    <row r="86" spans="1:10" ht="12.75">
      <c r="A86" s="60">
        <v>949.56</v>
      </c>
      <c r="B86" s="61">
        <v>40958</v>
      </c>
      <c r="C86" s="84" t="s">
        <v>227</v>
      </c>
      <c r="D86" s="24">
        <v>40960</v>
      </c>
      <c r="E86" s="58" t="s">
        <v>236</v>
      </c>
      <c r="F86" s="21" t="s">
        <v>24</v>
      </c>
      <c r="G86" s="21" t="s">
        <v>27</v>
      </c>
      <c r="H86" s="21" t="s">
        <v>28</v>
      </c>
      <c r="I86" s="21" t="s">
        <v>230</v>
      </c>
      <c r="J86" s="21"/>
    </row>
    <row r="87" spans="1:10" ht="12.75">
      <c r="A87" s="60"/>
      <c r="B87" s="84"/>
      <c r="C87" s="84">
        <v>1323</v>
      </c>
      <c r="D87" s="24"/>
      <c r="E87" s="21" t="s">
        <v>195</v>
      </c>
      <c r="F87" s="21"/>
      <c r="G87" s="21"/>
      <c r="H87" s="21"/>
      <c r="I87" s="50"/>
      <c r="J87" s="21"/>
    </row>
    <row r="88" spans="1:10" ht="12.75">
      <c r="A88" s="60">
        <v>143.69</v>
      </c>
      <c r="B88" s="61">
        <v>40959</v>
      </c>
      <c r="C88" s="213">
        <v>1324</v>
      </c>
      <c r="D88" s="190">
        <v>40974</v>
      </c>
      <c r="E88" s="58" t="s">
        <v>217</v>
      </c>
      <c r="F88" s="21" t="s">
        <v>24</v>
      </c>
      <c r="G88" s="21" t="s">
        <v>27</v>
      </c>
      <c r="H88" s="21" t="s">
        <v>28</v>
      </c>
      <c r="I88" s="21" t="s">
        <v>231</v>
      </c>
      <c r="J88" s="21"/>
    </row>
    <row r="89" spans="1:10" ht="12.75">
      <c r="A89" s="60">
        <v>228.85000000000002</v>
      </c>
      <c r="B89" s="61">
        <v>40959</v>
      </c>
      <c r="C89" s="213"/>
      <c r="D89" s="190"/>
      <c r="E89" s="58" t="s">
        <v>457</v>
      </c>
      <c r="F89" s="21" t="s">
        <v>24</v>
      </c>
      <c r="G89" s="21" t="s">
        <v>27</v>
      </c>
      <c r="H89" s="21" t="s">
        <v>28</v>
      </c>
      <c r="I89" s="21" t="s">
        <v>230</v>
      </c>
      <c r="J89" s="21"/>
    </row>
    <row r="90" spans="1:10" ht="12.75">
      <c r="A90" s="60">
        <v>7.76</v>
      </c>
      <c r="B90" s="61">
        <v>40959</v>
      </c>
      <c r="C90" s="213"/>
      <c r="D90" s="190"/>
      <c r="E90" s="58" t="s">
        <v>218</v>
      </c>
      <c r="F90" s="21" t="s">
        <v>24</v>
      </c>
      <c r="G90" s="21" t="s">
        <v>27</v>
      </c>
      <c r="H90" s="21" t="s">
        <v>28</v>
      </c>
      <c r="I90" s="21" t="s">
        <v>187</v>
      </c>
      <c r="J90" s="21"/>
    </row>
    <row r="91" spans="1:10" ht="12.75">
      <c r="A91" s="60">
        <v>72.88</v>
      </c>
      <c r="B91" s="61">
        <v>40959</v>
      </c>
      <c r="C91" s="84">
        <v>1325</v>
      </c>
      <c r="D91" s="24">
        <v>40974</v>
      </c>
      <c r="E91" s="58" t="s">
        <v>219</v>
      </c>
      <c r="F91" s="21" t="s">
        <v>24</v>
      </c>
      <c r="G91" s="21" t="s">
        <v>27</v>
      </c>
      <c r="H91" s="21" t="s">
        <v>28</v>
      </c>
      <c r="I91" s="21" t="s">
        <v>232</v>
      </c>
      <c r="J91" s="21"/>
    </row>
    <row r="92" spans="1:10" ht="12.75">
      <c r="A92" s="60">
        <v>269.87</v>
      </c>
      <c r="B92" s="61">
        <v>40959</v>
      </c>
      <c r="C92" s="89" t="s">
        <v>227</v>
      </c>
      <c r="D92" s="24">
        <v>40960</v>
      </c>
      <c r="E92" s="55" t="s">
        <v>237</v>
      </c>
      <c r="F92" s="21" t="s">
        <v>24</v>
      </c>
      <c r="G92" s="21" t="s">
        <v>27</v>
      </c>
      <c r="H92" s="21" t="s">
        <v>28</v>
      </c>
      <c r="I92" s="21" t="s">
        <v>61</v>
      </c>
      <c r="J92" s="21"/>
    </row>
    <row r="93" spans="1:10" ht="12.75">
      <c r="A93" s="60">
        <v>5000</v>
      </c>
      <c r="B93" s="61">
        <v>40968</v>
      </c>
      <c r="C93" s="88" t="s">
        <v>633</v>
      </c>
      <c r="D93" s="24">
        <v>40969</v>
      </c>
      <c r="E93" s="55" t="s">
        <v>85</v>
      </c>
      <c r="F93" s="21" t="s">
        <v>24</v>
      </c>
      <c r="G93" s="21" t="s">
        <v>27</v>
      </c>
      <c r="H93" s="21" t="s">
        <v>28</v>
      </c>
      <c r="I93" s="21" t="s">
        <v>60</v>
      </c>
      <c r="J93" s="21"/>
    </row>
    <row r="94" spans="1:10" ht="12.75">
      <c r="A94" s="60">
        <v>1000</v>
      </c>
      <c r="B94" s="61">
        <v>40968</v>
      </c>
      <c r="C94" s="88" t="s">
        <v>633</v>
      </c>
      <c r="D94" s="24">
        <v>40969</v>
      </c>
      <c r="E94" s="55" t="s">
        <v>85</v>
      </c>
      <c r="F94" s="21" t="s">
        <v>24</v>
      </c>
      <c r="G94" s="21" t="s">
        <v>27</v>
      </c>
      <c r="H94" s="21" t="s">
        <v>28</v>
      </c>
      <c r="I94" s="21" t="s">
        <v>60</v>
      </c>
      <c r="J94" s="21"/>
    </row>
    <row r="95" spans="1:10" ht="12.75">
      <c r="A95" s="60">
        <v>1000</v>
      </c>
      <c r="B95" s="61">
        <v>40968</v>
      </c>
      <c r="C95" s="88" t="s">
        <v>633</v>
      </c>
      <c r="D95" s="24">
        <v>40969</v>
      </c>
      <c r="E95" s="55" t="s">
        <v>85</v>
      </c>
      <c r="F95" s="21" t="s">
        <v>24</v>
      </c>
      <c r="G95" s="21" t="s">
        <v>27</v>
      </c>
      <c r="H95" s="21" t="s">
        <v>28</v>
      </c>
      <c r="I95" s="21" t="s">
        <v>60</v>
      </c>
      <c r="J95" s="21"/>
    </row>
    <row r="96" spans="1:10" ht="12.75">
      <c r="A96" s="60">
        <v>2883.49</v>
      </c>
      <c r="B96" s="24">
        <v>40984</v>
      </c>
      <c r="C96" s="84" t="s">
        <v>351</v>
      </c>
      <c r="D96" s="24">
        <v>40984</v>
      </c>
      <c r="E96" s="58" t="s">
        <v>354</v>
      </c>
      <c r="F96" s="21" t="s">
        <v>24</v>
      </c>
      <c r="G96" s="21" t="s">
        <v>27</v>
      </c>
      <c r="H96" s="21" t="s">
        <v>28</v>
      </c>
      <c r="I96" s="21" t="s">
        <v>60</v>
      </c>
      <c r="J96" s="21"/>
    </row>
    <row r="97" spans="1:10" ht="13.5" thickBot="1">
      <c r="A97" s="60">
        <v>8</v>
      </c>
      <c r="B97" s="24">
        <v>40984</v>
      </c>
      <c r="C97" s="85" t="s">
        <v>351</v>
      </c>
      <c r="D97" s="31">
        <v>40984</v>
      </c>
      <c r="E97" s="78" t="s">
        <v>355</v>
      </c>
      <c r="F97" s="21" t="s">
        <v>24</v>
      </c>
      <c r="G97" s="21" t="s">
        <v>27</v>
      </c>
      <c r="H97" s="21" t="s">
        <v>28</v>
      </c>
      <c r="I97" s="21" t="s">
        <v>353</v>
      </c>
      <c r="J97" s="21"/>
    </row>
    <row r="98" spans="1:10" ht="12.75">
      <c r="A98" s="60">
        <v>940.5252499999999</v>
      </c>
      <c r="B98" s="61">
        <v>40959</v>
      </c>
      <c r="C98" s="213">
        <v>1326</v>
      </c>
      <c r="D98" s="214">
        <v>41002</v>
      </c>
      <c r="E98" s="58" t="s">
        <v>220</v>
      </c>
      <c r="F98" s="21" t="s">
        <v>24</v>
      </c>
      <c r="G98" s="21" t="s">
        <v>27</v>
      </c>
      <c r="H98" s="21" t="s">
        <v>28</v>
      </c>
      <c r="I98" s="21" t="s">
        <v>40</v>
      </c>
      <c r="J98" s="21"/>
    </row>
    <row r="99" spans="1:10" ht="12.75">
      <c r="A99" s="60">
        <v>32.483624999999996</v>
      </c>
      <c r="B99" s="61">
        <v>40959</v>
      </c>
      <c r="C99" s="213"/>
      <c r="D99" s="214"/>
      <c r="E99" s="58" t="s">
        <v>221</v>
      </c>
      <c r="F99" s="21" t="s">
        <v>24</v>
      </c>
      <c r="G99" s="21" t="s">
        <v>27</v>
      </c>
      <c r="H99" s="21" t="s">
        <v>28</v>
      </c>
      <c r="I99" s="21" t="s">
        <v>40</v>
      </c>
      <c r="J99" s="21"/>
    </row>
    <row r="100" spans="1:10" ht="12.75">
      <c r="A100" s="60">
        <v>108.93087499999999</v>
      </c>
      <c r="B100" s="61">
        <v>40959</v>
      </c>
      <c r="C100" s="213"/>
      <c r="D100" s="214"/>
      <c r="E100" s="58" t="s">
        <v>336</v>
      </c>
      <c r="F100" s="21" t="s">
        <v>24</v>
      </c>
      <c r="G100" s="21" t="s">
        <v>27</v>
      </c>
      <c r="H100" s="21" t="s">
        <v>28</v>
      </c>
      <c r="I100" s="21" t="s">
        <v>187</v>
      </c>
      <c r="J100" s="21"/>
    </row>
    <row r="101" spans="1:10" ht="12.75">
      <c r="A101" s="60">
        <v>846.9163750000005</v>
      </c>
      <c r="B101" s="61">
        <v>40959</v>
      </c>
      <c r="C101" s="213"/>
      <c r="D101" s="214"/>
      <c r="E101" s="58" t="s">
        <v>222</v>
      </c>
      <c r="F101" s="21" t="s">
        <v>24</v>
      </c>
      <c r="G101" s="21" t="s">
        <v>27</v>
      </c>
      <c r="H101" s="21" t="s">
        <v>28</v>
      </c>
      <c r="I101" s="21" t="s">
        <v>230</v>
      </c>
      <c r="J101" s="21"/>
    </row>
    <row r="102" spans="1:10" ht="12.75">
      <c r="A102" s="60">
        <v>436.3842499999998</v>
      </c>
      <c r="B102" s="61">
        <v>40959</v>
      </c>
      <c r="C102" s="213"/>
      <c r="D102" s="214"/>
      <c r="E102" s="58" t="s">
        <v>223</v>
      </c>
      <c r="F102" s="21" t="s">
        <v>24</v>
      </c>
      <c r="G102" s="21" t="s">
        <v>27</v>
      </c>
      <c r="H102" s="21" t="s">
        <v>28</v>
      </c>
      <c r="I102" s="21" t="s">
        <v>232</v>
      </c>
      <c r="J102" s="21"/>
    </row>
    <row r="103" spans="1:10" ht="12.75">
      <c r="A103" s="60">
        <v>-900</v>
      </c>
      <c r="B103" s="61">
        <v>40959</v>
      </c>
      <c r="C103" s="213"/>
      <c r="D103" s="214"/>
      <c r="E103" s="58" t="s">
        <v>224</v>
      </c>
      <c r="F103" s="21" t="s">
        <v>185</v>
      </c>
      <c r="G103" s="21" t="s">
        <v>362</v>
      </c>
      <c r="H103" s="21" t="s">
        <v>363</v>
      </c>
      <c r="I103" s="21" t="s">
        <v>27</v>
      </c>
      <c r="J103" s="21"/>
    </row>
    <row r="104" spans="1:10" ht="12.75">
      <c r="A104" s="60">
        <v>-250</v>
      </c>
      <c r="B104" s="61">
        <v>40959</v>
      </c>
      <c r="C104" s="213"/>
      <c r="D104" s="214"/>
      <c r="E104" s="58" t="s">
        <v>225</v>
      </c>
      <c r="F104" s="21" t="s">
        <v>24</v>
      </c>
      <c r="G104" s="21" t="s">
        <v>27</v>
      </c>
      <c r="H104" s="21" t="s">
        <v>28</v>
      </c>
      <c r="I104" s="21" t="s">
        <v>40</v>
      </c>
      <c r="J104" s="21"/>
    </row>
    <row r="105" spans="1:10" ht="12.75">
      <c r="A105" s="60">
        <v>99</v>
      </c>
      <c r="B105" s="61">
        <v>40974</v>
      </c>
      <c r="C105" s="216">
        <v>1327</v>
      </c>
      <c r="D105" s="217">
        <v>41016</v>
      </c>
      <c r="E105" s="218" t="s">
        <v>226</v>
      </c>
      <c r="F105" s="21" t="s">
        <v>186</v>
      </c>
      <c r="G105" s="21" t="s">
        <v>27</v>
      </c>
      <c r="H105" s="21" t="s">
        <v>193</v>
      </c>
      <c r="I105" s="21" t="s">
        <v>239</v>
      </c>
      <c r="J105" s="21" t="s">
        <v>242</v>
      </c>
    </row>
    <row r="106" spans="1:10" ht="12.75">
      <c r="A106" s="60">
        <v>-10</v>
      </c>
      <c r="B106" s="61">
        <v>40974</v>
      </c>
      <c r="C106" s="216"/>
      <c r="D106" s="217"/>
      <c r="E106" s="218"/>
      <c r="F106" s="21" t="s">
        <v>186</v>
      </c>
      <c r="G106" s="21" t="s">
        <v>27</v>
      </c>
      <c r="H106" s="21" t="s">
        <v>193</v>
      </c>
      <c r="I106" s="21" t="s">
        <v>239</v>
      </c>
      <c r="J106" s="21" t="s">
        <v>436</v>
      </c>
    </row>
    <row r="107" spans="1:10" ht="12.75">
      <c r="A107" s="60"/>
      <c r="B107" s="61"/>
      <c r="C107" s="84">
        <v>1328</v>
      </c>
      <c r="D107" s="24"/>
      <c r="E107" s="58" t="s">
        <v>369</v>
      </c>
      <c r="F107" s="21"/>
      <c r="G107" s="21"/>
      <c r="H107" s="21"/>
      <c r="I107" s="21"/>
      <c r="J107" s="21"/>
    </row>
    <row r="108" spans="1:10" ht="13.5" thickBot="1">
      <c r="A108" s="60">
        <v>99</v>
      </c>
      <c r="B108" s="24">
        <v>40992</v>
      </c>
      <c r="C108" s="104">
        <v>1329</v>
      </c>
      <c r="D108" s="31">
        <v>41001</v>
      </c>
      <c r="E108" s="87" t="s">
        <v>356</v>
      </c>
      <c r="F108" s="21" t="s">
        <v>186</v>
      </c>
      <c r="G108" s="21" t="s">
        <v>27</v>
      </c>
      <c r="H108" s="21" t="s">
        <v>193</v>
      </c>
      <c r="I108" s="21" t="s">
        <v>239</v>
      </c>
      <c r="J108" s="21" t="s">
        <v>242</v>
      </c>
    </row>
    <row r="109" spans="1:11" ht="12.75">
      <c r="A109" s="39">
        <v>15.51</v>
      </c>
      <c r="B109" s="90">
        <v>41036</v>
      </c>
      <c r="C109" s="226">
        <v>1330</v>
      </c>
      <c r="D109" s="174">
        <v>41036</v>
      </c>
      <c r="E109" s="14" t="s">
        <v>213</v>
      </c>
      <c r="F109" t="s">
        <v>104</v>
      </c>
      <c r="G109" t="s">
        <v>93</v>
      </c>
      <c r="H109" t="s">
        <v>154</v>
      </c>
      <c r="I109" t="s">
        <v>27</v>
      </c>
      <c r="J109" s="15"/>
      <c r="K109" s="15"/>
    </row>
    <row r="110" spans="1:11" ht="13.5" thickBot="1">
      <c r="A110" s="39">
        <v>19.04</v>
      </c>
      <c r="B110" s="90">
        <v>41036</v>
      </c>
      <c r="C110" s="227"/>
      <c r="D110" s="175"/>
      <c r="E110" s="42" t="s">
        <v>214</v>
      </c>
      <c r="F110" t="s">
        <v>104</v>
      </c>
      <c r="G110" t="s">
        <v>93</v>
      </c>
      <c r="H110" t="s">
        <v>154</v>
      </c>
      <c r="I110" t="s">
        <v>27</v>
      </c>
      <c r="J110" s="15"/>
      <c r="K110" s="15"/>
    </row>
    <row r="111" spans="3:5" ht="13.5" thickBot="1">
      <c r="C111" s="111" t="s">
        <v>452</v>
      </c>
      <c r="D111" s="103"/>
      <c r="E111" s="42"/>
    </row>
    <row r="112" spans="3:5" ht="13.5" thickBot="1">
      <c r="C112" s="111" t="s">
        <v>453</v>
      </c>
      <c r="D112" s="103"/>
      <c r="E112" s="42"/>
    </row>
    <row r="113" spans="1:11" ht="13.5" thickBot="1">
      <c r="A113">
        <v>490</v>
      </c>
      <c r="B113" s="12">
        <v>41125</v>
      </c>
      <c r="C113" s="114">
        <v>1331</v>
      </c>
      <c r="D113" s="115">
        <v>41128</v>
      </c>
      <c r="E113" s="114" t="s">
        <v>454</v>
      </c>
      <c r="F113" t="s">
        <v>104</v>
      </c>
      <c r="G113" t="s">
        <v>105</v>
      </c>
      <c r="H113" t="s">
        <v>372</v>
      </c>
      <c r="I113" t="s">
        <v>14</v>
      </c>
      <c r="K113" s="43"/>
    </row>
    <row r="114" spans="3:5" ht="13.5" thickBot="1">
      <c r="C114" s="111" t="s">
        <v>456</v>
      </c>
      <c r="D114" s="103"/>
      <c r="E114" s="42"/>
    </row>
    <row r="115" spans="1:9" ht="12.75">
      <c r="A115">
        <v>55.63</v>
      </c>
      <c r="B115" s="12">
        <v>41175</v>
      </c>
      <c r="C115">
        <v>1332</v>
      </c>
      <c r="D115" s="12">
        <v>41180</v>
      </c>
      <c r="E115" s="20" t="s">
        <v>455</v>
      </c>
      <c r="F115" t="s">
        <v>24</v>
      </c>
      <c r="G115" t="s">
        <v>27</v>
      </c>
      <c r="H115" s="20" t="s">
        <v>723</v>
      </c>
      <c r="I115" s="20" t="s">
        <v>722</v>
      </c>
    </row>
    <row r="116" spans="1:9" ht="13.5" thickBot="1">
      <c r="A116">
        <v>246.89</v>
      </c>
      <c r="B116" s="12">
        <v>41188</v>
      </c>
      <c r="C116" s="3">
        <v>1333</v>
      </c>
      <c r="D116" s="13">
        <v>41191</v>
      </c>
      <c r="E116" s="133" t="s">
        <v>475</v>
      </c>
      <c r="F116" t="s">
        <v>104</v>
      </c>
      <c r="G116" t="s">
        <v>105</v>
      </c>
      <c r="H116" t="s">
        <v>672</v>
      </c>
      <c r="I116" t="s">
        <v>27</v>
      </c>
    </row>
    <row r="117" spans="3:5" ht="13.5" thickBot="1">
      <c r="C117" s="111" t="s">
        <v>500</v>
      </c>
      <c r="D117" s="103"/>
      <c r="E117" s="42"/>
    </row>
    <row r="118" spans="1:9" ht="13.5" thickBot="1">
      <c r="A118">
        <v>2000</v>
      </c>
      <c r="B118" s="12">
        <v>41239</v>
      </c>
      <c r="C118" s="140" t="s">
        <v>501</v>
      </c>
      <c r="D118" s="115">
        <v>41239</v>
      </c>
      <c r="E118" s="141" t="s">
        <v>85</v>
      </c>
      <c r="F118" t="s">
        <v>24</v>
      </c>
      <c r="G118" t="s">
        <v>27</v>
      </c>
      <c r="H118" t="s">
        <v>721</v>
      </c>
      <c r="I118" t="s">
        <v>60</v>
      </c>
    </row>
    <row r="119" spans="1:11" ht="12.75">
      <c r="A119">
        <v>300.26</v>
      </c>
      <c r="B119" s="12">
        <v>41279</v>
      </c>
      <c r="C119">
        <v>1334</v>
      </c>
      <c r="D119" s="12">
        <v>41284</v>
      </c>
      <c r="E119" s="14" t="s">
        <v>531</v>
      </c>
      <c r="F119" t="s">
        <v>33</v>
      </c>
      <c r="K119" s="43"/>
    </row>
    <row r="120" spans="1:10" ht="12.75">
      <c r="A120">
        <v>109</v>
      </c>
      <c r="B120" s="12">
        <v>41285</v>
      </c>
      <c r="C120" t="s">
        <v>547</v>
      </c>
      <c r="D120" s="12">
        <v>41285</v>
      </c>
      <c r="E120" s="14" t="s">
        <v>549</v>
      </c>
      <c r="F120" t="s">
        <v>186</v>
      </c>
      <c r="G120" t="s">
        <v>27</v>
      </c>
      <c r="H120" t="s">
        <v>720</v>
      </c>
      <c r="I120" t="s">
        <v>239</v>
      </c>
      <c r="J120" s="137" t="s">
        <v>491</v>
      </c>
    </row>
    <row r="121" spans="1:9" ht="13.5" thickBot="1">
      <c r="A121">
        <v>12</v>
      </c>
      <c r="B121" s="12">
        <v>41285</v>
      </c>
      <c r="C121" s="3" t="s">
        <v>547</v>
      </c>
      <c r="D121" s="13">
        <v>41285</v>
      </c>
      <c r="E121" s="42" t="s">
        <v>548</v>
      </c>
      <c r="F121" t="s">
        <v>24</v>
      </c>
      <c r="G121" t="s">
        <v>27</v>
      </c>
      <c r="H121" t="s">
        <v>721</v>
      </c>
      <c r="I121" t="s">
        <v>353</v>
      </c>
    </row>
    <row r="122" spans="1:10" ht="12.75">
      <c r="A122" s="15">
        <v>272.5</v>
      </c>
      <c r="B122" s="18">
        <v>41315</v>
      </c>
      <c r="C122" s="144" t="s">
        <v>632</v>
      </c>
      <c r="D122" s="18">
        <v>41318</v>
      </c>
      <c r="E122" s="146" t="s">
        <v>636</v>
      </c>
      <c r="F122" s="15" t="s">
        <v>24</v>
      </c>
      <c r="G122" s="15" t="s">
        <v>27</v>
      </c>
      <c r="H122" s="15" t="s">
        <v>721</v>
      </c>
      <c r="I122" s="37" t="s">
        <v>712</v>
      </c>
      <c r="J122" s="15"/>
    </row>
    <row r="123" spans="1:10" ht="12.75">
      <c r="A123" s="15">
        <v>108.99</v>
      </c>
      <c r="B123" s="18">
        <v>41317</v>
      </c>
      <c r="C123" s="144" t="s">
        <v>632</v>
      </c>
      <c r="D123" s="18">
        <v>41319</v>
      </c>
      <c r="E123" s="146" t="s">
        <v>635</v>
      </c>
      <c r="F123" s="15" t="s">
        <v>24</v>
      </c>
      <c r="G123" s="15" t="s">
        <v>27</v>
      </c>
      <c r="H123" s="15" t="s">
        <v>721</v>
      </c>
      <c r="I123" s="15" t="s">
        <v>591</v>
      </c>
      <c r="J123" s="15"/>
    </row>
    <row r="124" spans="1:10" ht="12.75">
      <c r="A124" s="15">
        <v>100</v>
      </c>
      <c r="B124" s="18">
        <v>41319</v>
      </c>
      <c r="C124" s="15">
        <v>1335</v>
      </c>
      <c r="D124" s="18">
        <v>41319</v>
      </c>
      <c r="E124" s="145" t="s">
        <v>594</v>
      </c>
      <c r="F124" t="s">
        <v>185</v>
      </c>
      <c r="G124" t="s">
        <v>93</v>
      </c>
      <c r="H124" t="s">
        <v>94</v>
      </c>
      <c r="I124" t="s">
        <v>27</v>
      </c>
      <c r="J124" t="s">
        <v>627</v>
      </c>
    </row>
    <row r="125" spans="1:10" ht="12.75">
      <c r="A125" s="15">
        <v>500</v>
      </c>
      <c r="B125" s="18">
        <v>41319</v>
      </c>
      <c r="C125" s="162" t="s">
        <v>683</v>
      </c>
      <c r="D125" s="156">
        <v>41319</v>
      </c>
      <c r="E125" s="146" t="s">
        <v>745</v>
      </c>
      <c r="F125" s="15" t="s">
        <v>24</v>
      </c>
      <c r="G125" s="15" t="s">
        <v>27</v>
      </c>
      <c r="H125" s="15" t="s">
        <v>721</v>
      </c>
      <c r="I125" s="15" t="s">
        <v>230</v>
      </c>
      <c r="J125" s="15"/>
    </row>
    <row r="126" spans="1:9" ht="12.75">
      <c r="A126" s="15">
        <v>2.37</v>
      </c>
      <c r="B126" s="18">
        <v>41319</v>
      </c>
      <c r="C126" s="144" t="s">
        <v>683</v>
      </c>
      <c r="D126" s="18">
        <v>41319</v>
      </c>
      <c r="E126" s="146" t="s">
        <v>718</v>
      </c>
      <c r="F126" s="15" t="s">
        <v>24</v>
      </c>
      <c r="G126" s="15" t="s">
        <v>27</v>
      </c>
      <c r="H126" s="15" t="s">
        <v>721</v>
      </c>
      <c r="I126" s="15" t="s">
        <v>230</v>
      </c>
    </row>
    <row r="127" spans="1:10" ht="12.75">
      <c r="A127" s="15">
        <v>1474.67</v>
      </c>
      <c r="B127" s="18">
        <v>41319</v>
      </c>
      <c r="C127" s="164">
        <v>1336</v>
      </c>
      <c r="D127" s="165">
        <v>41320</v>
      </c>
      <c r="E127" s="168" t="s">
        <v>719</v>
      </c>
      <c r="F127" s="15" t="s">
        <v>24</v>
      </c>
      <c r="G127" s="15" t="s">
        <v>27</v>
      </c>
      <c r="H127" s="15" t="s">
        <v>721</v>
      </c>
      <c r="I127" s="15" t="s">
        <v>230</v>
      </c>
      <c r="J127" s="15"/>
    </row>
    <row r="128" spans="1:10" ht="12.75">
      <c r="A128" s="16">
        <f>ROUND(8.42+8.38+8.99+29.99+4.99*2*1.09+9.99+5.95,2)</f>
        <v>82.6</v>
      </c>
      <c r="B128" s="18">
        <v>41319</v>
      </c>
      <c r="C128" s="164"/>
      <c r="D128" s="165"/>
      <c r="E128" s="169"/>
      <c r="F128" s="15" t="s">
        <v>24</v>
      </c>
      <c r="G128" s="15" t="s">
        <v>27</v>
      </c>
      <c r="H128" s="15" t="s">
        <v>721</v>
      </c>
      <c r="I128" s="15" t="s">
        <v>61</v>
      </c>
      <c r="J128" s="15"/>
    </row>
    <row r="129" spans="1:10" ht="12.75">
      <c r="A129" s="15">
        <v>9.69</v>
      </c>
      <c r="B129" s="18">
        <v>41319</v>
      </c>
      <c r="C129" s="164"/>
      <c r="D129" s="165"/>
      <c r="E129" s="169"/>
      <c r="F129" s="15" t="s">
        <v>24</v>
      </c>
      <c r="G129" s="15" t="s">
        <v>27</v>
      </c>
      <c r="H129" s="15" t="s">
        <v>721</v>
      </c>
      <c r="I129" s="15" t="s">
        <v>40</v>
      </c>
      <c r="J129" s="15" t="s">
        <v>467</v>
      </c>
    </row>
    <row r="130" spans="1:10" ht="12.75">
      <c r="A130" s="15">
        <v>11.43</v>
      </c>
      <c r="B130" s="18">
        <v>41319</v>
      </c>
      <c r="C130" s="144" t="s">
        <v>683</v>
      </c>
      <c r="D130" s="18">
        <v>41319</v>
      </c>
      <c r="E130" s="146" t="s">
        <v>684</v>
      </c>
      <c r="F130" s="15" t="s">
        <v>24</v>
      </c>
      <c r="G130" s="15" t="s">
        <v>27</v>
      </c>
      <c r="H130" s="15" t="s">
        <v>721</v>
      </c>
      <c r="I130" s="15" t="s">
        <v>187</v>
      </c>
      <c r="J130" s="15" t="s">
        <v>685</v>
      </c>
    </row>
    <row r="131" spans="1:10" ht="12.75">
      <c r="A131" s="15">
        <v>125.71</v>
      </c>
      <c r="B131" s="18">
        <v>41315</v>
      </c>
      <c r="C131" s="15">
        <v>1337</v>
      </c>
      <c r="D131" s="18">
        <v>41325</v>
      </c>
      <c r="E131" s="146" t="s">
        <v>611</v>
      </c>
      <c r="F131" s="15" t="s">
        <v>24</v>
      </c>
      <c r="G131" s="15" t="s">
        <v>27</v>
      </c>
      <c r="H131" s="15" t="s">
        <v>721</v>
      </c>
      <c r="I131" s="15" t="s">
        <v>187</v>
      </c>
      <c r="J131" s="15" t="s">
        <v>239</v>
      </c>
    </row>
    <row r="132" spans="1:10" ht="12.75">
      <c r="A132" s="15">
        <v>1010.1</v>
      </c>
      <c r="B132" s="18">
        <v>41322</v>
      </c>
      <c r="C132" s="15">
        <v>1339</v>
      </c>
      <c r="D132" s="18">
        <v>41324</v>
      </c>
      <c r="E132" s="146" t="s">
        <v>695</v>
      </c>
      <c r="F132" s="15" t="s">
        <v>104</v>
      </c>
      <c r="G132" s="15" t="s">
        <v>105</v>
      </c>
      <c r="H132" s="15" t="s">
        <v>672</v>
      </c>
      <c r="I132" s="15" t="s">
        <v>27</v>
      </c>
      <c r="J132" s="15"/>
    </row>
    <row r="133" spans="1:10" ht="12.75">
      <c r="A133" s="15">
        <v>400</v>
      </c>
      <c r="B133" s="18">
        <v>41322</v>
      </c>
      <c r="C133" s="15">
        <v>1340</v>
      </c>
      <c r="D133" s="18">
        <v>41324</v>
      </c>
      <c r="E133" s="145" t="s">
        <v>634</v>
      </c>
      <c r="F133" s="15" t="s">
        <v>24</v>
      </c>
      <c r="G133" s="15" t="s">
        <v>27</v>
      </c>
      <c r="H133" s="15" t="s">
        <v>721</v>
      </c>
      <c r="I133" s="15" t="s">
        <v>591</v>
      </c>
      <c r="J133" s="15"/>
    </row>
    <row r="134" spans="1:10" ht="13.5" thickBot="1">
      <c r="A134" s="15">
        <v>1189.4</v>
      </c>
      <c r="B134" s="18">
        <v>41322</v>
      </c>
      <c r="C134" s="42">
        <v>1341</v>
      </c>
      <c r="D134" s="149">
        <v>41324</v>
      </c>
      <c r="E134" s="34" t="s">
        <v>671</v>
      </c>
      <c r="F134" s="15" t="s">
        <v>104</v>
      </c>
      <c r="G134" s="15" t="s">
        <v>105</v>
      </c>
      <c r="H134" s="15" t="s">
        <v>672</v>
      </c>
      <c r="I134" s="15" t="s">
        <v>27</v>
      </c>
      <c r="J134" s="15"/>
    </row>
    <row r="135" spans="1:10" ht="12.75">
      <c r="A135" s="15">
        <v>5000</v>
      </c>
      <c r="B135" s="18">
        <v>41330</v>
      </c>
      <c r="C135" s="144" t="s">
        <v>687</v>
      </c>
      <c r="D135" s="18">
        <f>B135</f>
        <v>41330</v>
      </c>
      <c r="E135" s="15" t="s">
        <v>85</v>
      </c>
      <c r="F135" s="15" t="s">
        <v>24</v>
      </c>
      <c r="G135" s="15" t="s">
        <v>27</v>
      </c>
      <c r="H135" s="15" t="s">
        <v>721</v>
      </c>
      <c r="I135" s="15" t="s">
        <v>60</v>
      </c>
      <c r="J135" s="15"/>
    </row>
    <row r="136" spans="1:10" ht="12.75">
      <c r="A136" s="15">
        <v>4868</v>
      </c>
      <c r="B136" s="18">
        <v>41330</v>
      </c>
      <c r="C136" s="146" t="s">
        <v>687</v>
      </c>
      <c r="D136" s="147">
        <f>B136</f>
        <v>41330</v>
      </c>
      <c r="E136" s="14" t="s">
        <v>85</v>
      </c>
      <c r="F136" s="15" t="s">
        <v>24</v>
      </c>
      <c r="G136" s="15" t="s">
        <v>27</v>
      </c>
      <c r="H136" s="15" t="s">
        <v>721</v>
      </c>
      <c r="I136" s="15" t="s">
        <v>60</v>
      </c>
      <c r="J136" s="15"/>
    </row>
    <row r="137" spans="1:10" ht="12.75">
      <c r="A137" s="15">
        <v>636.61</v>
      </c>
      <c r="B137" s="18">
        <v>41341</v>
      </c>
      <c r="C137" s="15">
        <v>1342</v>
      </c>
      <c r="D137" s="18">
        <v>41341</v>
      </c>
      <c r="E137" s="145" t="s">
        <v>673</v>
      </c>
      <c r="F137" t="s">
        <v>104</v>
      </c>
      <c r="G137" t="s">
        <v>93</v>
      </c>
      <c r="H137" t="s">
        <v>154</v>
      </c>
      <c r="I137" t="s">
        <v>27</v>
      </c>
      <c r="J137" s="37"/>
    </row>
    <row r="138" spans="1:10" ht="13.5" thickBot="1">
      <c r="A138" s="15">
        <v>448.44</v>
      </c>
      <c r="B138" s="18">
        <v>41351</v>
      </c>
      <c r="C138" s="42">
        <v>1343</v>
      </c>
      <c r="D138" s="149">
        <v>41351</v>
      </c>
      <c r="E138" s="34" t="s">
        <v>746</v>
      </c>
      <c r="F138" t="s">
        <v>104</v>
      </c>
      <c r="G138" t="s">
        <v>93</v>
      </c>
      <c r="H138" t="s">
        <v>154</v>
      </c>
      <c r="I138" t="s">
        <v>27</v>
      </c>
      <c r="J138" s="37"/>
    </row>
    <row r="139" spans="1:10" ht="12.75">
      <c r="A139" s="15">
        <v>109</v>
      </c>
      <c r="B139" s="159">
        <v>41360</v>
      </c>
      <c r="C139" s="225" t="s">
        <v>679</v>
      </c>
      <c r="D139" s="224">
        <f>B139</f>
        <v>41360</v>
      </c>
      <c r="E139" s="163" t="s">
        <v>680</v>
      </c>
      <c r="F139" s="15" t="s">
        <v>185</v>
      </c>
      <c r="G139" s="15" t="s">
        <v>362</v>
      </c>
      <c r="H139" s="15" t="s">
        <v>682</v>
      </c>
      <c r="I139" s="15" t="s">
        <v>27</v>
      </c>
      <c r="J139" s="142"/>
    </row>
    <row r="140" spans="1:10" ht="13.5" thickBot="1">
      <c r="A140" s="15">
        <v>20</v>
      </c>
      <c r="B140" s="159">
        <v>41360</v>
      </c>
      <c r="C140" s="173"/>
      <c r="D140" s="175"/>
      <c r="E140" s="151" t="s">
        <v>681</v>
      </c>
      <c r="F140" s="15" t="s">
        <v>185</v>
      </c>
      <c r="G140" s="15" t="s">
        <v>362</v>
      </c>
      <c r="H140" s="15" t="s">
        <v>682</v>
      </c>
      <c r="I140" s="15" t="s">
        <v>27</v>
      </c>
      <c r="J140" s="15"/>
    </row>
  </sheetData>
  <sheetProtection/>
  <mergeCells count="36">
    <mergeCell ref="D139:D140"/>
    <mergeCell ref="C139:C140"/>
    <mergeCell ref="C109:C110"/>
    <mergeCell ref="D109:D110"/>
    <mergeCell ref="D98:D104"/>
    <mergeCell ref="E127:E129"/>
    <mergeCell ref="D127:D129"/>
    <mergeCell ref="C127:C129"/>
    <mergeCell ref="D88:D90"/>
    <mergeCell ref="D81:D83"/>
    <mergeCell ref="C9:C10"/>
    <mergeCell ref="D9:D10"/>
    <mergeCell ref="C34:C35"/>
    <mergeCell ref="D34:D35"/>
    <mergeCell ref="C21:C23"/>
    <mergeCell ref="D55:D56"/>
    <mergeCell ref="C24:C25"/>
    <mergeCell ref="C58:C59"/>
    <mergeCell ref="E60:E61"/>
    <mergeCell ref="C105:C106"/>
    <mergeCell ref="D105:D106"/>
    <mergeCell ref="E105:E106"/>
    <mergeCell ref="C98:C104"/>
    <mergeCell ref="C71:C73"/>
    <mergeCell ref="D71:D73"/>
    <mergeCell ref="C88:C90"/>
    <mergeCell ref="C81:C83"/>
    <mergeCell ref="E62:E64"/>
    <mergeCell ref="D21:D23"/>
    <mergeCell ref="D42:D43"/>
    <mergeCell ref="C55:C56"/>
    <mergeCell ref="D24:D25"/>
    <mergeCell ref="D58:D59"/>
    <mergeCell ref="D40:D41"/>
    <mergeCell ref="C40:C41"/>
    <mergeCell ref="C42:C43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0.140625" style="0" bestFit="1" customWidth="1"/>
    <col min="2" max="3" width="13.7109375" style="2" customWidth="1"/>
    <col min="4" max="4" width="50.28125" style="0" customWidth="1"/>
    <col min="6" max="6" width="9.140625" style="8" customWidth="1"/>
    <col min="7" max="7" width="10.28125" style="0" customWidth="1"/>
    <col min="8" max="8" width="19.00390625" style="0" bestFit="1" customWidth="1"/>
  </cols>
  <sheetData>
    <row r="1" spans="1:6" ht="12.75">
      <c r="A1" s="20"/>
      <c r="B1" s="6"/>
      <c r="F1"/>
    </row>
    <row r="2" ht="12.75">
      <c r="F2"/>
    </row>
    <row r="3" spans="1:6" ht="12.75">
      <c r="A3" s="20"/>
      <c r="B3" s="7"/>
      <c r="F3"/>
    </row>
    <row r="4" spans="1:6" ht="12.75">
      <c r="A4" s="20"/>
      <c r="B4" s="7"/>
      <c r="F4"/>
    </row>
    <row r="5" spans="1:6" ht="12.75">
      <c r="A5" s="20"/>
      <c r="B5" s="7"/>
      <c r="F5"/>
    </row>
    <row r="6" spans="1:6" ht="12.75">
      <c r="A6" s="20"/>
      <c r="B6" s="7"/>
      <c r="F6"/>
    </row>
    <row r="7" ht="12.75">
      <c r="F7"/>
    </row>
    <row r="8" spans="1:6" ht="12.75">
      <c r="A8" s="20" t="s">
        <v>443</v>
      </c>
      <c r="B8" s="4">
        <f>B1+B3+B5+B6</f>
        <v>0</v>
      </c>
      <c r="C8" s="33" t="s">
        <v>446</v>
      </c>
      <c r="F8"/>
    </row>
    <row r="9" ht="12.75">
      <c r="F9"/>
    </row>
    <row r="10" spans="1:6" ht="12.75">
      <c r="A10" s="20" t="s">
        <v>729</v>
      </c>
      <c r="B10" s="40">
        <f>SUM('income - cash'!A82:A132)</f>
        <v>1644</v>
      </c>
      <c r="F10"/>
    </row>
    <row r="11" spans="1:6" ht="12.75">
      <c r="A11" s="20" t="s">
        <v>730</v>
      </c>
      <c r="B11" s="40">
        <f>-SUM('expense - cash'!A30:A38)</f>
        <v>-1644</v>
      </c>
      <c r="F11"/>
    </row>
    <row r="12" spans="2:6" ht="12.75">
      <c r="B12" s="40"/>
      <c r="F12"/>
    </row>
    <row r="13" spans="1:6" ht="12.75">
      <c r="A13" s="2" t="s">
        <v>731</v>
      </c>
      <c r="B13" s="16"/>
      <c r="F13"/>
    </row>
    <row r="14" spans="1:6" ht="12.75">
      <c r="A14" s="9" t="s">
        <v>7</v>
      </c>
      <c r="B14" s="41">
        <f>B8+B10+B11</f>
        <v>0</v>
      </c>
      <c r="F14"/>
    </row>
    <row r="15" spans="1:6" ht="12.75">
      <c r="A15" s="33"/>
      <c r="B15" s="41"/>
      <c r="F15"/>
    </row>
    <row r="16" spans="2:6" ht="12.75">
      <c r="B16" s="16"/>
      <c r="F16"/>
    </row>
    <row r="17" spans="2:6" ht="12.75">
      <c r="B17" s="40"/>
      <c r="F17"/>
    </row>
    <row r="18" spans="2:6" ht="12.75">
      <c r="B18" s="40"/>
      <c r="F18"/>
    </row>
    <row r="19" spans="2:6" ht="12.75">
      <c r="B19" s="16"/>
      <c r="F19"/>
    </row>
    <row r="20" spans="2:6" ht="12.75">
      <c r="B20" s="41"/>
      <c r="F20"/>
    </row>
    <row r="21" spans="1:6" ht="12.75">
      <c r="A21" s="9"/>
      <c r="B21" s="41"/>
      <c r="F21"/>
    </row>
    <row r="22" spans="1:6" ht="12.75">
      <c r="A22" s="9"/>
      <c r="B22" s="41"/>
      <c r="F22"/>
    </row>
    <row r="23" spans="2:6" ht="12.75">
      <c r="B23" s="16"/>
      <c r="F23"/>
    </row>
    <row r="24" spans="1:6" ht="12.75">
      <c r="A24" t="s">
        <v>725</v>
      </c>
      <c r="B24" s="40">
        <v>0</v>
      </c>
      <c r="F24"/>
    </row>
    <row r="25" spans="1:6" ht="12.75">
      <c r="A25" t="s">
        <v>732</v>
      </c>
      <c r="B25" s="40">
        <v>0</v>
      </c>
      <c r="F25"/>
    </row>
    <row r="26" spans="1:6" ht="12.75">
      <c r="A26" t="s">
        <v>726</v>
      </c>
      <c r="B26" s="40">
        <v>0</v>
      </c>
      <c r="F26"/>
    </row>
    <row r="27" spans="1:6" ht="12.75">
      <c r="A27" t="s">
        <v>727</v>
      </c>
      <c r="B27" s="40">
        <v>0</v>
      </c>
      <c r="F27"/>
    </row>
    <row r="28" spans="2:6" ht="12.75">
      <c r="B28" s="40"/>
      <c r="F28"/>
    </row>
    <row r="29" spans="1:6" ht="12.75">
      <c r="A29" t="s">
        <v>728</v>
      </c>
      <c r="B29" s="41">
        <f>B20+B24+B25+B26+B27</f>
        <v>0</v>
      </c>
      <c r="F29"/>
    </row>
    <row r="30" spans="2:6" ht="12.75">
      <c r="B30" s="4"/>
      <c r="F30"/>
    </row>
    <row r="31" ht="12.75">
      <c r="F31"/>
    </row>
    <row r="32" ht="12.75">
      <c r="F32"/>
    </row>
    <row r="33" ht="12.75">
      <c r="F33"/>
    </row>
    <row r="34" ht="12.75">
      <c r="F3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2"/>
  <sheetViews>
    <sheetView zoomScale="80" zoomScaleNormal="80" zoomScalePageLayoutView="0" workbookViewId="0" topLeftCell="A1">
      <pane ySplit="4" topLeftCell="A74" activePane="bottomLeft" state="frozen"/>
      <selection pane="topLeft" activeCell="A1" sqref="A1"/>
      <selection pane="bottomLeft" activeCell="D74" sqref="D74"/>
    </sheetView>
  </sheetViews>
  <sheetFormatPr defaultColWidth="9.140625" defaultRowHeight="12.75"/>
  <cols>
    <col min="1" max="1" width="13.7109375" style="0" bestFit="1" customWidth="1"/>
    <col min="2" max="2" width="13.7109375" style="12" bestFit="1" customWidth="1"/>
    <col min="3" max="3" width="55.140625" style="0" customWidth="1"/>
    <col min="4" max="4" width="8.140625" style="0" customWidth="1"/>
    <col min="5" max="5" width="17.8515625" style="8" customWidth="1"/>
    <col min="6" max="6" width="23.140625" style="0" customWidth="1"/>
    <col min="7" max="7" width="16.00390625" style="0" customWidth="1"/>
    <col min="8" max="8" width="11.00390625" style="0" customWidth="1"/>
    <col min="9" max="9" width="6.00390625" style="0" customWidth="1"/>
    <col min="10" max="10" width="7.57421875" style="0" customWidth="1"/>
    <col min="11" max="11" width="6.421875" style="0" customWidth="1"/>
    <col min="12" max="12" width="8.7109375" style="0" customWidth="1"/>
    <col min="13" max="13" width="8.28125" style="0" customWidth="1"/>
  </cols>
  <sheetData>
    <row r="1" spans="3:8" ht="12.75">
      <c r="C1" s="36" t="s">
        <v>184</v>
      </c>
      <c r="D1" t="s">
        <v>185</v>
      </c>
      <c r="E1" t="s">
        <v>93</v>
      </c>
      <c r="F1" t="s">
        <v>94</v>
      </c>
      <c r="G1" t="s">
        <v>27</v>
      </c>
      <c r="H1" t="s">
        <v>627</v>
      </c>
    </row>
    <row r="2" spans="5:15" ht="12.75">
      <c r="E2"/>
      <c r="J2" s="17"/>
      <c r="K2" s="17"/>
      <c r="L2" s="17"/>
      <c r="M2" s="17"/>
      <c r="N2" s="17"/>
      <c r="O2" s="17"/>
    </row>
    <row r="3" ht="12.75">
      <c r="E3"/>
    </row>
    <row r="4" spans="1:6" ht="12.75">
      <c r="A4" t="s">
        <v>0</v>
      </c>
      <c r="B4" s="12" t="s">
        <v>1</v>
      </c>
      <c r="C4" t="s">
        <v>3</v>
      </c>
      <c r="D4" t="s">
        <v>11</v>
      </c>
      <c r="E4"/>
      <c r="F4" s="8"/>
    </row>
    <row r="5" spans="5:6" ht="12.75">
      <c r="E5"/>
      <c r="F5" s="8"/>
    </row>
    <row r="6" spans="1:15" ht="12.75">
      <c r="A6" s="56">
        <v>10</v>
      </c>
      <c r="B6" s="45">
        <v>40581</v>
      </c>
      <c r="C6" s="44" t="s">
        <v>140</v>
      </c>
      <c r="D6" s="44"/>
      <c r="E6" s="44"/>
      <c r="F6" s="44"/>
      <c r="G6" s="44"/>
      <c r="H6" s="44"/>
      <c r="I6" s="44"/>
      <c r="J6" s="44"/>
      <c r="K6" s="44"/>
      <c r="L6" s="44"/>
      <c r="M6" s="56"/>
      <c r="N6" s="44"/>
      <c r="O6" s="44"/>
    </row>
    <row r="7" spans="1:15" ht="12.75">
      <c r="A7" s="56">
        <v>10</v>
      </c>
      <c r="B7" s="45">
        <v>40581</v>
      </c>
      <c r="C7" s="44" t="s">
        <v>151</v>
      </c>
      <c r="D7" s="44"/>
      <c r="E7" s="44"/>
      <c r="F7" s="44"/>
      <c r="G7" s="44"/>
      <c r="H7" s="44"/>
      <c r="I7" s="44"/>
      <c r="J7" s="44"/>
      <c r="K7" s="44"/>
      <c r="L7" s="44"/>
      <c r="M7" s="56"/>
      <c r="N7" s="44"/>
      <c r="O7" s="44"/>
    </row>
    <row r="8" spans="1:15" ht="12.75">
      <c r="A8" s="56">
        <v>10</v>
      </c>
      <c r="B8" s="45">
        <v>40581</v>
      </c>
      <c r="C8" s="44" t="s">
        <v>141</v>
      </c>
      <c r="D8" s="44"/>
      <c r="E8" s="44"/>
      <c r="F8" s="44"/>
      <c r="G8" s="44"/>
      <c r="H8" s="44"/>
      <c r="I8" s="44"/>
      <c r="J8" s="44"/>
      <c r="K8" s="44"/>
      <c r="L8" s="44"/>
      <c r="M8" s="56"/>
      <c r="N8" s="44"/>
      <c r="O8" s="44"/>
    </row>
    <row r="9" spans="1:15" ht="12.75">
      <c r="A9" s="56">
        <v>2000</v>
      </c>
      <c r="B9" s="45">
        <v>40591</v>
      </c>
      <c r="C9" s="44" t="s">
        <v>125</v>
      </c>
      <c r="D9" s="44"/>
      <c r="E9" s="44"/>
      <c r="F9" s="44"/>
      <c r="G9" s="44"/>
      <c r="H9" s="44"/>
      <c r="I9" s="44"/>
      <c r="J9" s="44"/>
      <c r="K9" s="44"/>
      <c r="L9" s="44"/>
      <c r="M9" s="56"/>
      <c r="N9" s="44"/>
      <c r="O9" s="44"/>
    </row>
    <row r="10" spans="1:15" ht="12.75">
      <c r="A10" s="56">
        <v>6</v>
      </c>
      <c r="B10" s="45">
        <v>40591</v>
      </c>
      <c r="C10" s="44" t="s">
        <v>144</v>
      </c>
      <c r="D10" s="44"/>
      <c r="E10" s="44"/>
      <c r="F10" s="44"/>
      <c r="G10" s="44"/>
      <c r="H10" s="44"/>
      <c r="I10" s="44"/>
      <c r="J10" s="44"/>
      <c r="K10" s="44"/>
      <c r="L10" s="44"/>
      <c r="M10" s="56"/>
      <c r="N10" s="44">
        <v>6</v>
      </c>
      <c r="O10" s="44"/>
    </row>
    <row r="11" spans="1:15" ht="12.75">
      <c r="A11" s="56">
        <v>30</v>
      </c>
      <c r="B11" s="45">
        <v>40591</v>
      </c>
      <c r="C11" s="44" t="s">
        <v>145</v>
      </c>
      <c r="D11" s="44"/>
      <c r="E11" s="44"/>
      <c r="F11" s="44"/>
      <c r="G11" s="44"/>
      <c r="H11" s="44"/>
      <c r="I11" s="44"/>
      <c r="J11" s="44"/>
      <c r="K11" s="44"/>
      <c r="L11" s="44">
        <v>30</v>
      </c>
      <c r="M11" s="56"/>
      <c r="N11" s="44"/>
      <c r="O11" s="44"/>
    </row>
    <row r="12" spans="1:15" ht="12.75">
      <c r="A12" s="56">
        <v>200</v>
      </c>
      <c r="B12" s="45">
        <v>40595</v>
      </c>
      <c r="C12" s="44" t="s">
        <v>146</v>
      </c>
      <c r="D12" s="44"/>
      <c r="E12" s="44"/>
      <c r="F12" s="44"/>
      <c r="G12" s="44"/>
      <c r="H12" s="44"/>
      <c r="I12" s="44"/>
      <c r="J12" s="44"/>
      <c r="K12" s="44"/>
      <c r="L12" s="44"/>
      <c r="M12" s="56"/>
      <c r="N12" s="44"/>
      <c r="O12" s="44">
        <v>200</v>
      </c>
    </row>
    <row r="13" spans="1:15" ht="12.75">
      <c r="A13" s="56">
        <v>589</v>
      </c>
      <c r="B13" s="45">
        <v>40595</v>
      </c>
      <c r="C13" s="44" t="s">
        <v>146</v>
      </c>
      <c r="D13" s="44"/>
      <c r="E13" s="44"/>
      <c r="F13" s="44"/>
      <c r="G13" s="44"/>
      <c r="H13" s="44"/>
      <c r="I13" s="44"/>
      <c r="J13" s="44"/>
      <c r="K13" s="44"/>
      <c r="L13" s="44"/>
      <c r="M13" s="56"/>
      <c r="N13" s="44"/>
      <c r="O13" s="44">
        <v>589</v>
      </c>
    </row>
    <row r="14" spans="1:15" ht="12.75">
      <c r="A14" s="56">
        <v>38</v>
      </c>
      <c r="B14" s="45">
        <v>40595</v>
      </c>
      <c r="C14" s="44" t="s">
        <v>146</v>
      </c>
      <c r="D14" s="44"/>
      <c r="E14" s="44"/>
      <c r="F14" s="44"/>
      <c r="G14" s="44"/>
      <c r="H14" s="44"/>
      <c r="I14" s="44"/>
      <c r="J14" s="44"/>
      <c r="K14" s="44"/>
      <c r="L14" s="44"/>
      <c r="M14" s="56"/>
      <c r="N14" s="44"/>
      <c r="O14" s="44">
        <v>38</v>
      </c>
    </row>
    <row r="15" spans="1:15" ht="12.75">
      <c r="A15" s="44">
        <v>400</v>
      </c>
      <c r="B15" s="45">
        <v>40596</v>
      </c>
      <c r="C15" s="44" t="s">
        <v>125</v>
      </c>
      <c r="D15" s="44"/>
      <c r="E15" s="44"/>
      <c r="F15" s="44"/>
      <c r="G15" s="44"/>
      <c r="H15" s="44"/>
      <c r="I15" s="44"/>
      <c r="J15" s="44"/>
      <c r="K15" s="44"/>
      <c r="L15" s="44"/>
      <c r="M15" s="56"/>
      <c r="N15" s="44"/>
      <c r="O15" s="44"/>
    </row>
    <row r="16" spans="1:15" ht="12.75">
      <c r="A16" s="44">
        <v>400</v>
      </c>
      <c r="B16" s="45">
        <v>40596</v>
      </c>
      <c r="C16" s="44" t="s">
        <v>125</v>
      </c>
      <c r="D16" s="44"/>
      <c r="E16" s="44"/>
      <c r="F16" s="44"/>
      <c r="G16" s="44"/>
      <c r="H16" s="44"/>
      <c r="I16" s="44"/>
      <c r="J16" s="44"/>
      <c r="K16" s="44"/>
      <c r="L16" s="44"/>
      <c r="M16" s="56"/>
      <c r="N16" s="44"/>
      <c r="O16" s="44"/>
    </row>
    <row r="17" spans="1:15" ht="12.75">
      <c r="A17" s="21">
        <v>12</v>
      </c>
      <c r="B17" s="24">
        <v>40670</v>
      </c>
      <c r="C17" s="21" t="s">
        <v>161</v>
      </c>
      <c r="D17" s="21" t="s">
        <v>186</v>
      </c>
      <c r="E17" s="21" t="s">
        <v>14</v>
      </c>
      <c r="F17" s="21" t="s">
        <v>13</v>
      </c>
      <c r="G17" s="21"/>
      <c r="H17" s="21"/>
      <c r="I17" s="15"/>
      <c r="J17" s="15"/>
      <c r="K17" s="15"/>
      <c r="L17" s="15"/>
      <c r="M17" s="16"/>
      <c r="N17" s="15"/>
      <c r="O17" s="15"/>
    </row>
    <row r="18" spans="1:15" ht="12.75">
      <c r="A18" s="21">
        <v>-10</v>
      </c>
      <c r="B18" s="24">
        <v>40670</v>
      </c>
      <c r="C18" s="27" t="s">
        <v>174</v>
      </c>
      <c r="D18" s="21" t="s">
        <v>104</v>
      </c>
      <c r="E18" s="21" t="s">
        <v>105</v>
      </c>
      <c r="F18" s="21" t="s">
        <v>106</v>
      </c>
      <c r="G18" s="21" t="s">
        <v>14</v>
      </c>
      <c r="H18" s="21"/>
      <c r="J18" s="15"/>
      <c r="K18" s="15"/>
      <c r="L18" s="15"/>
      <c r="M18" s="16"/>
      <c r="N18" s="15"/>
      <c r="O18" s="15"/>
    </row>
    <row r="19" spans="1:13" ht="12.75">
      <c r="A19" s="60">
        <v>200</v>
      </c>
      <c r="B19" s="61">
        <v>40953</v>
      </c>
      <c r="C19" s="58" t="s">
        <v>357</v>
      </c>
      <c r="D19" s="21" t="s">
        <v>33</v>
      </c>
      <c r="E19" s="21"/>
      <c r="F19" s="21"/>
      <c r="G19" s="21"/>
      <c r="H19" s="21"/>
      <c r="M19" s="2"/>
    </row>
    <row r="20" spans="1:13" ht="12.75">
      <c r="A20" s="60">
        <v>100</v>
      </c>
      <c r="B20" s="61">
        <v>40954</v>
      </c>
      <c r="C20" s="58" t="s">
        <v>357</v>
      </c>
      <c r="D20" s="21" t="s">
        <v>33</v>
      </c>
      <c r="E20" s="21"/>
      <c r="F20" s="21"/>
      <c r="G20" s="21"/>
      <c r="H20" s="21"/>
      <c r="M20" s="2"/>
    </row>
    <row r="21" spans="1:13" ht="12.75">
      <c r="A21" s="53">
        <v>75</v>
      </c>
      <c r="B21" s="24">
        <v>40956</v>
      </c>
      <c r="C21" s="50" t="s">
        <v>311</v>
      </c>
      <c r="D21" s="21" t="s">
        <v>186</v>
      </c>
      <c r="E21" s="21" t="s">
        <v>27</v>
      </c>
      <c r="F21" s="21" t="s">
        <v>193</v>
      </c>
      <c r="G21" s="21" t="s">
        <v>239</v>
      </c>
      <c r="H21" s="21" t="s">
        <v>248</v>
      </c>
      <c r="M21" s="2"/>
    </row>
    <row r="22" spans="1:13" ht="12.75">
      <c r="A22" s="62">
        <v>10</v>
      </c>
      <c r="B22" s="24">
        <v>40956</v>
      </c>
      <c r="C22" s="50" t="s">
        <v>241</v>
      </c>
      <c r="D22" s="21" t="s">
        <v>186</v>
      </c>
      <c r="E22" s="21" t="s">
        <v>27</v>
      </c>
      <c r="F22" s="21" t="s">
        <v>193</v>
      </c>
      <c r="G22" s="21" t="s">
        <v>40</v>
      </c>
      <c r="H22" s="21" t="s">
        <v>250</v>
      </c>
      <c r="M22" s="2"/>
    </row>
    <row r="23" spans="1:13" ht="12.75">
      <c r="A23" s="52">
        <v>10</v>
      </c>
      <c r="B23" s="24">
        <v>40956</v>
      </c>
      <c r="C23" s="50" t="s">
        <v>328</v>
      </c>
      <c r="D23" s="21" t="s">
        <v>186</v>
      </c>
      <c r="E23" s="21" t="s">
        <v>27</v>
      </c>
      <c r="F23" s="21" t="s">
        <v>193</v>
      </c>
      <c r="G23" s="21" t="s">
        <v>327</v>
      </c>
      <c r="H23" s="21"/>
      <c r="M23" s="2"/>
    </row>
    <row r="24" spans="1:8" ht="12.75">
      <c r="A24" s="52">
        <v>10</v>
      </c>
      <c r="B24" s="24">
        <v>40956</v>
      </c>
      <c r="C24" s="50" t="s">
        <v>329</v>
      </c>
      <c r="D24" s="21" t="s">
        <v>186</v>
      </c>
      <c r="E24" s="21" t="s">
        <v>27</v>
      </c>
      <c r="F24" s="21" t="s">
        <v>193</v>
      </c>
      <c r="G24" s="21" t="s">
        <v>327</v>
      </c>
      <c r="H24" s="21"/>
    </row>
    <row r="25" spans="1:8" ht="12.75">
      <c r="A25" s="62">
        <v>10</v>
      </c>
      <c r="B25" s="24">
        <v>40956</v>
      </c>
      <c r="C25" s="50" t="s">
        <v>260</v>
      </c>
      <c r="D25" s="21" t="s">
        <v>186</v>
      </c>
      <c r="E25" s="21" t="s">
        <v>27</v>
      </c>
      <c r="F25" s="21" t="s">
        <v>193</v>
      </c>
      <c r="G25" s="21" t="s">
        <v>40</v>
      </c>
      <c r="H25" s="21" t="s">
        <v>196</v>
      </c>
    </row>
    <row r="26" spans="1:8" ht="12.75">
      <c r="A26" s="52">
        <v>169</v>
      </c>
      <c r="B26" s="24">
        <v>40956</v>
      </c>
      <c r="C26" s="51" t="s">
        <v>307</v>
      </c>
      <c r="D26" s="21" t="s">
        <v>186</v>
      </c>
      <c r="E26" s="21" t="s">
        <v>27</v>
      </c>
      <c r="F26" s="21" t="s">
        <v>193</v>
      </c>
      <c r="G26" s="21" t="s">
        <v>239</v>
      </c>
      <c r="H26" s="21" t="s">
        <v>240</v>
      </c>
    </row>
    <row r="27" spans="1:8" ht="12.75">
      <c r="A27" s="53">
        <v>75</v>
      </c>
      <c r="B27" s="24">
        <v>40956</v>
      </c>
      <c r="C27" s="51" t="s">
        <v>312</v>
      </c>
      <c r="D27" s="21" t="s">
        <v>186</v>
      </c>
      <c r="E27" s="21" t="s">
        <v>27</v>
      </c>
      <c r="F27" s="21" t="s">
        <v>193</v>
      </c>
      <c r="G27" s="21" t="s">
        <v>239</v>
      </c>
      <c r="H27" s="21" t="s">
        <v>248</v>
      </c>
    </row>
    <row r="28" spans="1:8" ht="12.75">
      <c r="A28" s="53">
        <v>5</v>
      </c>
      <c r="B28" s="24">
        <v>40956</v>
      </c>
      <c r="C28" s="51" t="s">
        <v>312</v>
      </c>
      <c r="D28" s="21" t="s">
        <v>186</v>
      </c>
      <c r="E28" s="21" t="s">
        <v>27</v>
      </c>
      <c r="F28" s="21" t="s">
        <v>193</v>
      </c>
      <c r="G28" s="21" t="s">
        <v>231</v>
      </c>
      <c r="H28" s="21"/>
    </row>
    <row r="29" spans="1:8" ht="12.75">
      <c r="A29" s="52">
        <v>12</v>
      </c>
      <c r="B29" s="24">
        <v>40956</v>
      </c>
      <c r="C29" s="51" t="s">
        <v>312</v>
      </c>
      <c r="D29" s="21" t="s">
        <v>186</v>
      </c>
      <c r="E29" s="21" t="s">
        <v>27</v>
      </c>
      <c r="F29" s="21" t="s">
        <v>193</v>
      </c>
      <c r="G29" s="21" t="s">
        <v>40</v>
      </c>
      <c r="H29" s="21" t="s">
        <v>251</v>
      </c>
    </row>
    <row r="30" spans="1:8" ht="12.75">
      <c r="A30" s="52">
        <v>12</v>
      </c>
      <c r="B30" s="24">
        <v>40956</v>
      </c>
      <c r="C30" s="51" t="s">
        <v>312</v>
      </c>
      <c r="D30" s="21" t="s">
        <v>186</v>
      </c>
      <c r="E30" s="21" t="s">
        <v>27</v>
      </c>
      <c r="F30" s="21" t="s">
        <v>193</v>
      </c>
      <c r="G30" s="21" t="s">
        <v>40</v>
      </c>
      <c r="H30" s="21" t="s">
        <v>306</v>
      </c>
    </row>
    <row r="31" spans="1:8" ht="12.75">
      <c r="A31" s="52">
        <v>10</v>
      </c>
      <c r="B31" s="24">
        <v>40956</v>
      </c>
      <c r="C31" s="50" t="s">
        <v>330</v>
      </c>
      <c r="D31" s="21" t="s">
        <v>186</v>
      </c>
      <c r="E31" s="21" t="s">
        <v>27</v>
      </c>
      <c r="F31" s="21" t="s">
        <v>193</v>
      </c>
      <c r="G31" s="21" t="s">
        <v>327</v>
      </c>
      <c r="H31" s="21"/>
    </row>
    <row r="32" spans="1:8" ht="12.75">
      <c r="A32" s="63">
        <v>129</v>
      </c>
      <c r="B32" s="24">
        <v>40956</v>
      </c>
      <c r="C32" s="51" t="s">
        <v>308</v>
      </c>
      <c r="D32" s="21" t="s">
        <v>186</v>
      </c>
      <c r="E32" s="21" t="s">
        <v>27</v>
      </c>
      <c r="F32" s="21" t="s">
        <v>193</v>
      </c>
      <c r="G32" s="21" t="s">
        <v>239</v>
      </c>
      <c r="H32" s="21" t="s">
        <v>242</v>
      </c>
    </row>
    <row r="33" spans="1:8" ht="12.75">
      <c r="A33" s="52">
        <v>10</v>
      </c>
      <c r="B33" s="24">
        <v>40956</v>
      </c>
      <c r="C33" s="50" t="s">
        <v>331</v>
      </c>
      <c r="D33" s="21" t="s">
        <v>186</v>
      </c>
      <c r="E33" s="21" t="s">
        <v>27</v>
      </c>
      <c r="F33" s="21" t="s">
        <v>193</v>
      </c>
      <c r="G33" s="21" t="s">
        <v>327</v>
      </c>
      <c r="H33" s="21"/>
    </row>
    <row r="34" spans="1:8" ht="12.75">
      <c r="A34" s="53">
        <v>5</v>
      </c>
      <c r="B34" s="24">
        <v>40956</v>
      </c>
      <c r="C34" s="50" t="s">
        <v>244</v>
      </c>
      <c r="D34" s="21" t="s">
        <v>186</v>
      </c>
      <c r="E34" s="21" t="s">
        <v>27</v>
      </c>
      <c r="F34" s="21" t="s">
        <v>193</v>
      </c>
      <c r="G34" s="21" t="s">
        <v>231</v>
      </c>
      <c r="H34" s="21"/>
    </row>
    <row r="35" spans="1:8" ht="12.75">
      <c r="A35" s="53">
        <v>5</v>
      </c>
      <c r="B35" s="24">
        <v>40956</v>
      </c>
      <c r="C35" s="50" t="s">
        <v>324</v>
      </c>
      <c r="D35" s="21" t="s">
        <v>186</v>
      </c>
      <c r="E35" s="21" t="s">
        <v>27</v>
      </c>
      <c r="F35" s="21" t="s">
        <v>193</v>
      </c>
      <c r="G35" s="21" t="s">
        <v>231</v>
      </c>
      <c r="H35" s="21"/>
    </row>
    <row r="36" spans="1:8" ht="12.75">
      <c r="A36" s="52">
        <v>10</v>
      </c>
      <c r="B36" s="24">
        <v>40956</v>
      </c>
      <c r="C36" s="50" t="s">
        <v>332</v>
      </c>
      <c r="D36" s="21" t="s">
        <v>186</v>
      </c>
      <c r="E36" s="21" t="s">
        <v>27</v>
      </c>
      <c r="F36" s="21" t="s">
        <v>193</v>
      </c>
      <c r="G36" s="21" t="s">
        <v>327</v>
      </c>
      <c r="H36" s="21"/>
    </row>
    <row r="37" spans="1:8" ht="12.75">
      <c r="A37" s="53">
        <v>20</v>
      </c>
      <c r="B37" s="24">
        <v>40956</v>
      </c>
      <c r="C37" s="50" t="s">
        <v>322</v>
      </c>
      <c r="D37" s="21" t="s">
        <v>186</v>
      </c>
      <c r="E37" s="21" t="s">
        <v>27</v>
      </c>
      <c r="F37" s="21" t="s">
        <v>193</v>
      </c>
      <c r="G37" s="21" t="s">
        <v>239</v>
      </c>
      <c r="H37" s="21" t="s">
        <v>249</v>
      </c>
    </row>
    <row r="38" spans="1:8" ht="12.75">
      <c r="A38" s="53">
        <v>20</v>
      </c>
      <c r="B38" s="24">
        <v>40956</v>
      </c>
      <c r="C38" s="50" t="s">
        <v>322</v>
      </c>
      <c r="D38" s="21" t="s">
        <v>186</v>
      </c>
      <c r="E38" s="21" t="s">
        <v>27</v>
      </c>
      <c r="F38" s="21" t="s">
        <v>193</v>
      </c>
      <c r="G38" s="21" t="s">
        <v>239</v>
      </c>
      <c r="H38" s="21" t="s">
        <v>249</v>
      </c>
    </row>
    <row r="39" spans="1:8" ht="12.75">
      <c r="A39" s="53">
        <v>75</v>
      </c>
      <c r="B39" s="24">
        <v>40956</v>
      </c>
      <c r="C39" s="50" t="s">
        <v>313</v>
      </c>
      <c r="D39" s="21" t="s">
        <v>186</v>
      </c>
      <c r="E39" s="21" t="s">
        <v>27</v>
      </c>
      <c r="F39" s="21" t="s">
        <v>193</v>
      </c>
      <c r="G39" s="21" t="s">
        <v>239</v>
      </c>
      <c r="H39" s="21" t="s">
        <v>248</v>
      </c>
    </row>
    <row r="40" spans="1:8" ht="12.75">
      <c r="A40" s="53">
        <v>75</v>
      </c>
      <c r="B40" s="24">
        <v>40956</v>
      </c>
      <c r="C40" s="50" t="s">
        <v>314</v>
      </c>
      <c r="D40" s="21" t="s">
        <v>186</v>
      </c>
      <c r="E40" s="21" t="s">
        <v>27</v>
      </c>
      <c r="F40" s="21" t="s">
        <v>193</v>
      </c>
      <c r="G40" s="21" t="s">
        <v>239</v>
      </c>
      <c r="H40" s="21" t="s">
        <v>248</v>
      </c>
    </row>
    <row r="41" spans="1:8" ht="12.75">
      <c r="A41" s="53">
        <v>75</v>
      </c>
      <c r="B41" s="24">
        <v>40956</v>
      </c>
      <c r="C41" s="50" t="s">
        <v>315</v>
      </c>
      <c r="D41" s="21" t="s">
        <v>186</v>
      </c>
      <c r="E41" s="21" t="s">
        <v>27</v>
      </c>
      <c r="F41" s="21" t="s">
        <v>193</v>
      </c>
      <c r="G41" s="21" t="s">
        <v>239</v>
      </c>
      <c r="H41" s="21" t="s">
        <v>248</v>
      </c>
    </row>
    <row r="42" spans="1:8" ht="12.75">
      <c r="A42" s="53">
        <v>5</v>
      </c>
      <c r="B42" s="24">
        <v>40956</v>
      </c>
      <c r="C42" s="51" t="s">
        <v>245</v>
      </c>
      <c r="D42" s="21" t="s">
        <v>186</v>
      </c>
      <c r="E42" s="21" t="s">
        <v>27</v>
      </c>
      <c r="F42" s="21" t="s">
        <v>193</v>
      </c>
      <c r="G42" s="21" t="s">
        <v>231</v>
      </c>
      <c r="H42" s="21"/>
    </row>
    <row r="43" spans="1:8" ht="12.75">
      <c r="A43" s="53">
        <v>75</v>
      </c>
      <c r="B43" s="24">
        <v>40956</v>
      </c>
      <c r="C43" s="50" t="s">
        <v>285</v>
      </c>
      <c r="D43" s="21" t="s">
        <v>186</v>
      </c>
      <c r="E43" s="21" t="s">
        <v>27</v>
      </c>
      <c r="F43" s="21" t="s">
        <v>193</v>
      </c>
      <c r="G43" s="21" t="s">
        <v>239</v>
      </c>
      <c r="H43" s="21" t="s">
        <v>248</v>
      </c>
    </row>
    <row r="44" spans="1:8" ht="12.75">
      <c r="A44" s="53">
        <v>75</v>
      </c>
      <c r="B44" s="24">
        <v>40956</v>
      </c>
      <c r="C44" s="51" t="s">
        <v>316</v>
      </c>
      <c r="D44" s="21" t="s">
        <v>186</v>
      </c>
      <c r="E44" s="21" t="s">
        <v>27</v>
      </c>
      <c r="F44" s="21" t="s">
        <v>193</v>
      </c>
      <c r="G44" s="21" t="s">
        <v>239</v>
      </c>
      <c r="H44" s="21" t="s">
        <v>248</v>
      </c>
    </row>
    <row r="45" spans="1:8" ht="12.75">
      <c r="A45" s="52">
        <v>12</v>
      </c>
      <c r="B45" s="24">
        <v>40956</v>
      </c>
      <c r="C45" s="50" t="s">
        <v>246</v>
      </c>
      <c r="D45" s="21" t="s">
        <v>186</v>
      </c>
      <c r="E45" s="21" t="s">
        <v>27</v>
      </c>
      <c r="F45" s="21" t="s">
        <v>193</v>
      </c>
      <c r="G45" s="21" t="s">
        <v>40</v>
      </c>
      <c r="H45" s="21" t="s">
        <v>306</v>
      </c>
    </row>
    <row r="46" spans="1:8" ht="12.75">
      <c r="A46" s="53">
        <v>75</v>
      </c>
      <c r="B46" s="24">
        <v>40956</v>
      </c>
      <c r="C46" s="50" t="s">
        <v>317</v>
      </c>
      <c r="D46" s="21" t="s">
        <v>186</v>
      </c>
      <c r="E46" s="21" t="s">
        <v>27</v>
      </c>
      <c r="F46" s="21" t="s">
        <v>193</v>
      </c>
      <c r="G46" s="21" t="s">
        <v>239</v>
      </c>
      <c r="H46" s="21" t="s">
        <v>248</v>
      </c>
    </row>
    <row r="47" spans="1:8" ht="12.75">
      <c r="A47" s="52">
        <v>10</v>
      </c>
      <c r="B47" s="24">
        <v>40956</v>
      </c>
      <c r="C47" s="50" t="s">
        <v>333</v>
      </c>
      <c r="D47" s="21" t="s">
        <v>186</v>
      </c>
      <c r="E47" s="21" t="s">
        <v>27</v>
      </c>
      <c r="F47" s="21" t="s">
        <v>193</v>
      </c>
      <c r="G47" s="21" t="s">
        <v>327</v>
      </c>
      <c r="H47" s="21"/>
    </row>
    <row r="48" spans="1:8" ht="12.75">
      <c r="A48" s="52">
        <v>10</v>
      </c>
      <c r="B48" s="24">
        <v>40956</v>
      </c>
      <c r="C48" s="50" t="s">
        <v>334</v>
      </c>
      <c r="D48" s="21" t="s">
        <v>186</v>
      </c>
      <c r="E48" s="21" t="s">
        <v>27</v>
      </c>
      <c r="F48" s="21" t="s">
        <v>193</v>
      </c>
      <c r="G48" s="21" t="s">
        <v>327</v>
      </c>
      <c r="H48" s="21"/>
    </row>
    <row r="49" spans="1:8" ht="12.75">
      <c r="A49" s="48">
        <v>200</v>
      </c>
      <c r="B49" s="24">
        <v>40924</v>
      </c>
      <c r="C49" s="50" t="s">
        <v>309</v>
      </c>
      <c r="D49" s="21" t="s">
        <v>186</v>
      </c>
      <c r="E49" s="21" t="s">
        <v>27</v>
      </c>
      <c r="F49" s="21" t="s">
        <v>193</v>
      </c>
      <c r="G49" s="21" t="s">
        <v>239</v>
      </c>
      <c r="H49" s="21" t="s">
        <v>242</v>
      </c>
    </row>
    <row r="50" spans="1:8" ht="12.75">
      <c r="A50" s="62">
        <v>5</v>
      </c>
      <c r="B50" s="24">
        <v>40956</v>
      </c>
      <c r="C50" s="50" t="s">
        <v>326</v>
      </c>
      <c r="D50" s="21" t="s">
        <v>186</v>
      </c>
      <c r="E50" s="21" t="s">
        <v>27</v>
      </c>
      <c r="F50" s="21" t="s">
        <v>193</v>
      </c>
      <c r="G50" s="21" t="s">
        <v>40</v>
      </c>
      <c r="H50" s="21" t="s">
        <v>197</v>
      </c>
    </row>
    <row r="51" spans="1:8" ht="12.75">
      <c r="A51" s="53">
        <v>20</v>
      </c>
      <c r="B51" s="24">
        <v>40956</v>
      </c>
      <c r="C51" s="50" t="s">
        <v>337</v>
      </c>
      <c r="D51" s="21" t="s">
        <v>186</v>
      </c>
      <c r="E51" s="21" t="s">
        <v>27</v>
      </c>
      <c r="F51" s="21" t="s">
        <v>193</v>
      </c>
      <c r="G51" s="21" t="s">
        <v>239</v>
      </c>
      <c r="H51" s="21" t="s">
        <v>249</v>
      </c>
    </row>
    <row r="52" spans="1:8" ht="12.75">
      <c r="A52" s="53">
        <v>20</v>
      </c>
      <c r="B52" s="24">
        <v>40956</v>
      </c>
      <c r="C52" s="50" t="s">
        <v>337</v>
      </c>
      <c r="D52" s="21" t="s">
        <v>186</v>
      </c>
      <c r="E52" s="21" t="s">
        <v>27</v>
      </c>
      <c r="F52" s="21" t="s">
        <v>193</v>
      </c>
      <c r="G52" s="21" t="s">
        <v>239</v>
      </c>
      <c r="H52" s="21" t="s">
        <v>249</v>
      </c>
    </row>
    <row r="53" spans="1:8" ht="12.75">
      <c r="A53" s="53">
        <v>20</v>
      </c>
      <c r="B53" s="24">
        <v>40956</v>
      </c>
      <c r="C53" s="50" t="s">
        <v>337</v>
      </c>
      <c r="D53" s="21" t="s">
        <v>186</v>
      </c>
      <c r="E53" s="21" t="s">
        <v>27</v>
      </c>
      <c r="F53" s="21" t="s">
        <v>193</v>
      </c>
      <c r="G53" s="21" t="s">
        <v>239</v>
      </c>
      <c r="H53" s="21" t="s">
        <v>249</v>
      </c>
    </row>
    <row r="54" spans="1:8" ht="12.75">
      <c r="A54" s="53">
        <v>20</v>
      </c>
      <c r="B54" s="24">
        <v>40956</v>
      </c>
      <c r="C54" s="50" t="s">
        <v>337</v>
      </c>
      <c r="D54" s="21" t="s">
        <v>186</v>
      </c>
      <c r="E54" s="21" t="s">
        <v>27</v>
      </c>
      <c r="F54" s="21" t="s">
        <v>193</v>
      </c>
      <c r="G54" s="21" t="s">
        <v>239</v>
      </c>
      <c r="H54" s="21" t="s">
        <v>249</v>
      </c>
    </row>
    <row r="55" spans="1:8" ht="12.75">
      <c r="A55" s="53">
        <v>20</v>
      </c>
      <c r="B55" s="24">
        <v>40956</v>
      </c>
      <c r="C55" s="50" t="s">
        <v>337</v>
      </c>
      <c r="D55" s="21" t="s">
        <v>186</v>
      </c>
      <c r="E55" s="21" t="s">
        <v>27</v>
      </c>
      <c r="F55" s="21" t="s">
        <v>193</v>
      </c>
      <c r="G55" s="21" t="s">
        <v>239</v>
      </c>
      <c r="H55" s="21" t="s">
        <v>249</v>
      </c>
    </row>
    <row r="56" spans="1:8" ht="12.75">
      <c r="A56" s="53">
        <v>20</v>
      </c>
      <c r="B56" s="24">
        <v>40956</v>
      </c>
      <c r="C56" s="50" t="s">
        <v>337</v>
      </c>
      <c r="D56" s="21" t="s">
        <v>186</v>
      </c>
      <c r="E56" s="21" t="s">
        <v>27</v>
      </c>
      <c r="F56" s="21" t="s">
        <v>193</v>
      </c>
      <c r="G56" s="21" t="s">
        <v>239</v>
      </c>
      <c r="H56" s="21" t="s">
        <v>249</v>
      </c>
    </row>
    <row r="57" spans="1:8" ht="12.75">
      <c r="A57" s="62">
        <v>5</v>
      </c>
      <c r="B57" s="24">
        <v>40956</v>
      </c>
      <c r="C57" s="50" t="s">
        <v>297</v>
      </c>
      <c r="D57" s="21" t="s">
        <v>186</v>
      </c>
      <c r="E57" s="21" t="s">
        <v>27</v>
      </c>
      <c r="F57" s="21" t="s">
        <v>193</v>
      </c>
      <c r="G57" s="21" t="s">
        <v>40</v>
      </c>
      <c r="H57" s="21" t="s">
        <v>197</v>
      </c>
    </row>
    <row r="58" spans="1:8" ht="12.75">
      <c r="A58" s="53">
        <v>75</v>
      </c>
      <c r="B58" s="24">
        <v>40956</v>
      </c>
      <c r="C58" s="50" t="s">
        <v>318</v>
      </c>
      <c r="D58" s="21" t="s">
        <v>186</v>
      </c>
      <c r="E58" s="21" t="s">
        <v>27</v>
      </c>
      <c r="F58" s="21" t="s">
        <v>193</v>
      </c>
      <c r="G58" s="21" t="s">
        <v>239</v>
      </c>
      <c r="H58" s="21" t="s">
        <v>248</v>
      </c>
    </row>
    <row r="59" spans="1:8" ht="12.75">
      <c r="A59" s="52">
        <v>12</v>
      </c>
      <c r="B59" s="24">
        <v>40956</v>
      </c>
      <c r="C59" s="50" t="s">
        <v>318</v>
      </c>
      <c r="D59" s="21" t="s">
        <v>186</v>
      </c>
      <c r="E59" s="21" t="s">
        <v>27</v>
      </c>
      <c r="F59" s="21" t="s">
        <v>193</v>
      </c>
      <c r="G59" s="21" t="s">
        <v>40</v>
      </c>
      <c r="H59" s="21" t="s">
        <v>251</v>
      </c>
    </row>
    <row r="60" spans="1:8" ht="12.75">
      <c r="A60" s="52">
        <v>12</v>
      </c>
      <c r="B60" s="24">
        <v>40956</v>
      </c>
      <c r="C60" s="50" t="s">
        <v>318</v>
      </c>
      <c r="D60" s="21" t="s">
        <v>186</v>
      </c>
      <c r="E60" s="21" t="s">
        <v>27</v>
      </c>
      <c r="F60" s="21" t="s">
        <v>193</v>
      </c>
      <c r="G60" s="21" t="s">
        <v>40</v>
      </c>
      <c r="H60" s="21" t="s">
        <v>306</v>
      </c>
    </row>
    <row r="61" spans="1:8" ht="12.75">
      <c r="A61" s="53">
        <v>5</v>
      </c>
      <c r="B61" s="24">
        <v>40956</v>
      </c>
      <c r="C61" s="51" t="s">
        <v>325</v>
      </c>
      <c r="D61" s="21" t="s">
        <v>186</v>
      </c>
      <c r="E61" s="21" t="s">
        <v>27</v>
      </c>
      <c r="F61" s="21" t="s">
        <v>193</v>
      </c>
      <c r="G61" s="21" t="s">
        <v>231</v>
      </c>
      <c r="H61" s="21"/>
    </row>
    <row r="62" spans="1:8" ht="12.75">
      <c r="A62" s="53">
        <v>10</v>
      </c>
      <c r="B62" s="24">
        <v>40952</v>
      </c>
      <c r="C62" s="50" t="s">
        <v>275</v>
      </c>
      <c r="D62" s="21" t="s">
        <v>186</v>
      </c>
      <c r="E62" s="21" t="s">
        <v>27</v>
      </c>
      <c r="F62" s="21" t="s">
        <v>193</v>
      </c>
      <c r="G62" s="21" t="s">
        <v>239</v>
      </c>
      <c r="H62" s="21" t="s">
        <v>242</v>
      </c>
    </row>
    <row r="63" spans="1:8" ht="12.75">
      <c r="A63" s="53">
        <v>75</v>
      </c>
      <c r="B63" s="24">
        <v>40956</v>
      </c>
      <c r="C63" s="50" t="s">
        <v>247</v>
      </c>
      <c r="D63" s="21" t="s">
        <v>186</v>
      </c>
      <c r="E63" s="21" t="s">
        <v>27</v>
      </c>
      <c r="F63" s="21" t="s">
        <v>193</v>
      </c>
      <c r="G63" s="21" t="s">
        <v>239</v>
      </c>
      <c r="H63" s="21" t="s">
        <v>248</v>
      </c>
    </row>
    <row r="64" spans="1:8" ht="12.75">
      <c r="A64" s="53">
        <v>75</v>
      </c>
      <c r="B64" s="24">
        <v>40956</v>
      </c>
      <c r="C64" s="50" t="s">
        <v>247</v>
      </c>
      <c r="D64" s="21" t="s">
        <v>186</v>
      </c>
      <c r="E64" s="21" t="s">
        <v>27</v>
      </c>
      <c r="F64" s="21" t="s">
        <v>193</v>
      </c>
      <c r="G64" s="21" t="s">
        <v>239</v>
      </c>
      <c r="H64" s="21" t="s">
        <v>248</v>
      </c>
    </row>
    <row r="65" spans="1:8" ht="12.75">
      <c r="A65" s="53">
        <v>20</v>
      </c>
      <c r="B65" s="24">
        <v>40956</v>
      </c>
      <c r="C65" s="50" t="s">
        <v>247</v>
      </c>
      <c r="D65" s="21" t="s">
        <v>186</v>
      </c>
      <c r="E65" s="21" t="s">
        <v>27</v>
      </c>
      <c r="F65" s="21" t="s">
        <v>193</v>
      </c>
      <c r="G65" s="21" t="s">
        <v>239</v>
      </c>
      <c r="H65" s="21" t="s">
        <v>249</v>
      </c>
    </row>
    <row r="66" spans="1:8" ht="12.75">
      <c r="A66" s="53">
        <v>20</v>
      </c>
      <c r="B66" s="24">
        <v>40956</v>
      </c>
      <c r="C66" s="50" t="s">
        <v>247</v>
      </c>
      <c r="D66" s="21" t="s">
        <v>186</v>
      </c>
      <c r="E66" s="21" t="s">
        <v>27</v>
      </c>
      <c r="F66" s="21" t="s">
        <v>193</v>
      </c>
      <c r="G66" s="21" t="s">
        <v>239</v>
      </c>
      <c r="H66" s="21" t="s">
        <v>249</v>
      </c>
    </row>
    <row r="67" spans="1:8" ht="12.75">
      <c r="A67" s="53">
        <v>5</v>
      </c>
      <c r="B67" s="24">
        <v>40956</v>
      </c>
      <c r="C67" s="50" t="s">
        <v>247</v>
      </c>
      <c r="D67" s="21" t="s">
        <v>186</v>
      </c>
      <c r="E67" s="21" t="s">
        <v>27</v>
      </c>
      <c r="F67" s="21" t="s">
        <v>193</v>
      </c>
      <c r="G67" s="21" t="s">
        <v>231</v>
      </c>
      <c r="H67" s="21"/>
    </row>
    <row r="68" spans="1:8" ht="12.75">
      <c r="A68" s="53">
        <v>5</v>
      </c>
      <c r="B68" s="24">
        <v>40956</v>
      </c>
      <c r="C68" s="50" t="s">
        <v>247</v>
      </c>
      <c r="D68" s="21" t="s">
        <v>186</v>
      </c>
      <c r="E68" s="21" t="s">
        <v>27</v>
      </c>
      <c r="F68" s="21" t="s">
        <v>193</v>
      </c>
      <c r="G68" s="21" t="s">
        <v>231</v>
      </c>
      <c r="H68" s="21"/>
    </row>
    <row r="69" spans="1:8" ht="12.75">
      <c r="A69" s="52">
        <v>10</v>
      </c>
      <c r="B69" s="24">
        <v>40956</v>
      </c>
      <c r="C69" s="50" t="s">
        <v>335</v>
      </c>
      <c r="D69" s="21" t="s">
        <v>186</v>
      </c>
      <c r="E69" s="21" t="s">
        <v>27</v>
      </c>
      <c r="F69" s="21" t="s">
        <v>193</v>
      </c>
      <c r="G69" s="21" t="s">
        <v>327</v>
      </c>
      <c r="H69" s="21"/>
    </row>
    <row r="70" spans="1:8" ht="12.75">
      <c r="A70" s="52">
        <v>12</v>
      </c>
      <c r="B70" s="24">
        <v>40956</v>
      </c>
      <c r="C70" s="50" t="s">
        <v>300</v>
      </c>
      <c r="D70" s="21" t="s">
        <v>186</v>
      </c>
      <c r="E70" s="21" t="s">
        <v>27</v>
      </c>
      <c r="F70" s="21" t="s">
        <v>193</v>
      </c>
      <c r="G70" s="21" t="s">
        <v>40</v>
      </c>
      <c r="H70" s="21" t="s">
        <v>251</v>
      </c>
    </row>
    <row r="71" spans="1:8" ht="12.75">
      <c r="A71" s="53">
        <v>75</v>
      </c>
      <c r="B71" s="24">
        <v>40956</v>
      </c>
      <c r="C71" s="50" t="s">
        <v>319</v>
      </c>
      <c r="D71" s="21" t="s">
        <v>186</v>
      </c>
      <c r="E71" s="21" t="s">
        <v>27</v>
      </c>
      <c r="F71" s="21" t="s">
        <v>193</v>
      </c>
      <c r="G71" s="21" t="s">
        <v>239</v>
      </c>
      <c r="H71" s="21" t="s">
        <v>248</v>
      </c>
    </row>
    <row r="72" spans="1:8" ht="12.75">
      <c r="A72" s="52">
        <v>12</v>
      </c>
      <c r="B72" s="24">
        <v>40956</v>
      </c>
      <c r="C72" s="50" t="s">
        <v>319</v>
      </c>
      <c r="D72" s="21" t="s">
        <v>186</v>
      </c>
      <c r="E72" s="21" t="s">
        <v>27</v>
      </c>
      <c r="F72" s="21" t="s">
        <v>193</v>
      </c>
      <c r="G72" s="21" t="s">
        <v>40</v>
      </c>
      <c r="H72" s="21" t="s">
        <v>251</v>
      </c>
    </row>
    <row r="73" spans="1:8" ht="12.75">
      <c r="A73" s="52">
        <v>12</v>
      </c>
      <c r="B73" s="24">
        <v>40956</v>
      </c>
      <c r="C73" s="50" t="s">
        <v>319</v>
      </c>
      <c r="D73" s="21" t="s">
        <v>186</v>
      </c>
      <c r="E73" s="21" t="s">
        <v>27</v>
      </c>
      <c r="F73" s="21" t="s">
        <v>193</v>
      </c>
      <c r="G73" s="21" t="s">
        <v>40</v>
      </c>
      <c r="H73" s="21" t="s">
        <v>306</v>
      </c>
    </row>
    <row r="74" spans="1:8" ht="12.75">
      <c r="A74" s="53">
        <v>75</v>
      </c>
      <c r="B74" s="24">
        <v>40956</v>
      </c>
      <c r="C74" s="50" t="s">
        <v>320</v>
      </c>
      <c r="D74" s="21" t="s">
        <v>186</v>
      </c>
      <c r="E74" s="21" t="s">
        <v>27</v>
      </c>
      <c r="F74" s="21" t="s">
        <v>193</v>
      </c>
      <c r="G74" s="21" t="s">
        <v>239</v>
      </c>
      <c r="H74" s="21" t="s">
        <v>248</v>
      </c>
    </row>
    <row r="75" spans="1:8" ht="12.75">
      <c r="A75" s="53">
        <v>75</v>
      </c>
      <c r="B75" s="24">
        <v>40956</v>
      </c>
      <c r="C75" s="50" t="s">
        <v>321</v>
      </c>
      <c r="D75" s="21" t="s">
        <v>186</v>
      </c>
      <c r="E75" s="21" t="s">
        <v>27</v>
      </c>
      <c r="F75" s="21" t="s">
        <v>193</v>
      </c>
      <c r="G75" s="21" t="s">
        <v>239</v>
      </c>
      <c r="H75" s="21" t="s">
        <v>248</v>
      </c>
    </row>
    <row r="76" spans="1:8" ht="12.75">
      <c r="A76" s="53">
        <v>5</v>
      </c>
      <c r="B76" s="24">
        <v>40956</v>
      </c>
      <c r="C76" s="50" t="s">
        <v>321</v>
      </c>
      <c r="D76" s="21" t="s">
        <v>186</v>
      </c>
      <c r="E76" s="21" t="s">
        <v>27</v>
      </c>
      <c r="F76" s="21" t="s">
        <v>193</v>
      </c>
      <c r="G76" s="21" t="s">
        <v>231</v>
      </c>
      <c r="H76" s="21"/>
    </row>
    <row r="77" spans="1:8" ht="12.75">
      <c r="A77" s="53">
        <v>129</v>
      </c>
      <c r="B77" s="24">
        <v>40956</v>
      </c>
      <c r="C77" s="50" t="s">
        <v>310</v>
      </c>
      <c r="D77" s="21" t="s">
        <v>186</v>
      </c>
      <c r="E77" s="21" t="s">
        <v>27</v>
      </c>
      <c r="F77" s="21" t="s">
        <v>193</v>
      </c>
      <c r="G77" s="21" t="s">
        <v>239</v>
      </c>
      <c r="H77" s="21" t="s">
        <v>242</v>
      </c>
    </row>
    <row r="78" spans="1:8" ht="12.75">
      <c r="A78" s="62">
        <v>5</v>
      </c>
      <c r="B78" s="24">
        <v>40956</v>
      </c>
      <c r="C78" s="50" t="s">
        <v>310</v>
      </c>
      <c r="D78" s="21" t="s">
        <v>186</v>
      </c>
      <c r="E78" s="21" t="s">
        <v>27</v>
      </c>
      <c r="F78" s="21" t="s">
        <v>193</v>
      </c>
      <c r="G78" s="21" t="s">
        <v>40</v>
      </c>
      <c r="H78" s="21" t="s">
        <v>197</v>
      </c>
    </row>
    <row r="79" spans="1:8" ht="12.75">
      <c r="A79" s="52">
        <v>10</v>
      </c>
      <c r="B79" s="24">
        <v>40956</v>
      </c>
      <c r="C79" s="50" t="s">
        <v>323</v>
      </c>
      <c r="D79" s="21" t="s">
        <v>186</v>
      </c>
      <c r="E79" s="21" t="s">
        <v>27</v>
      </c>
      <c r="F79" s="21" t="s">
        <v>193</v>
      </c>
      <c r="G79" s="21" t="s">
        <v>327</v>
      </c>
      <c r="H79" s="21"/>
    </row>
    <row r="80" spans="1:8" ht="12.75">
      <c r="A80" s="21">
        <v>153</v>
      </c>
      <c r="B80" s="24">
        <v>40962</v>
      </c>
      <c r="C80" s="21" t="s">
        <v>359</v>
      </c>
      <c r="D80" s="21" t="s">
        <v>186</v>
      </c>
      <c r="E80" s="21" t="s">
        <v>27</v>
      </c>
      <c r="F80" s="21" t="s">
        <v>193</v>
      </c>
      <c r="G80" s="21" t="s">
        <v>358</v>
      </c>
      <c r="H80" s="21"/>
    </row>
    <row r="81" spans="1:8" ht="12.75">
      <c r="A81" s="21">
        <v>10</v>
      </c>
      <c r="B81" s="24">
        <v>40962</v>
      </c>
      <c r="C81" s="21" t="s">
        <v>360</v>
      </c>
      <c r="D81" s="21" t="s">
        <v>186</v>
      </c>
      <c r="E81" s="21" t="s">
        <v>27</v>
      </c>
      <c r="F81" s="21" t="s">
        <v>193</v>
      </c>
      <c r="G81" s="21" t="s">
        <v>358</v>
      </c>
      <c r="H81" s="21"/>
    </row>
    <row r="82" spans="1:8" ht="12.75">
      <c r="A82" s="15">
        <v>69</v>
      </c>
      <c r="B82" s="18">
        <v>41244</v>
      </c>
      <c r="C82" s="144" t="s">
        <v>517</v>
      </c>
      <c r="D82" s="15" t="s">
        <v>186</v>
      </c>
      <c r="E82" s="15" t="s">
        <v>27</v>
      </c>
      <c r="F82" s="15" t="s">
        <v>720</v>
      </c>
      <c r="G82" s="15" t="s">
        <v>239</v>
      </c>
      <c r="H82" s="142" t="s">
        <v>490</v>
      </c>
    </row>
    <row r="83" spans="1:8" ht="12.75">
      <c r="A83" s="15">
        <v>5</v>
      </c>
      <c r="B83" s="18">
        <v>41259</v>
      </c>
      <c r="C83" s="168" t="s">
        <v>525</v>
      </c>
      <c r="D83" s="15" t="s">
        <v>186</v>
      </c>
      <c r="E83" s="15" t="s">
        <v>27</v>
      </c>
      <c r="F83" s="15" t="s">
        <v>720</v>
      </c>
      <c r="G83" t="s">
        <v>562</v>
      </c>
      <c r="H83" t="s">
        <v>231</v>
      </c>
    </row>
    <row r="84" spans="1:8" ht="12.75">
      <c r="A84" s="15">
        <v>9</v>
      </c>
      <c r="B84" s="18">
        <v>41259</v>
      </c>
      <c r="C84" s="169"/>
      <c r="D84" s="15" t="s">
        <v>186</v>
      </c>
      <c r="E84" s="15" t="s">
        <v>27</v>
      </c>
      <c r="F84" s="15" t="s">
        <v>720</v>
      </c>
      <c r="G84" s="15" t="s">
        <v>40</v>
      </c>
      <c r="H84" s="15" t="s">
        <v>196</v>
      </c>
    </row>
    <row r="85" spans="1:8" ht="12.75">
      <c r="A85" s="14">
        <v>5</v>
      </c>
      <c r="B85" s="147">
        <v>41269</v>
      </c>
      <c r="C85" s="168" t="s">
        <v>542</v>
      </c>
      <c r="D85" s="14" t="s">
        <v>186</v>
      </c>
      <c r="E85" s="14" t="s">
        <v>27</v>
      </c>
      <c r="F85" s="14" t="s">
        <v>720</v>
      </c>
      <c r="G85" s="148" t="s">
        <v>562</v>
      </c>
      <c r="H85" s="148" t="s">
        <v>231</v>
      </c>
    </row>
    <row r="86" spans="1:8" ht="13.5" thickBot="1">
      <c r="A86" s="42">
        <v>5</v>
      </c>
      <c r="B86" s="149">
        <v>41269</v>
      </c>
      <c r="C86" s="176"/>
      <c r="D86" s="42" t="s">
        <v>186</v>
      </c>
      <c r="E86" s="42" t="s">
        <v>27</v>
      </c>
      <c r="F86" s="42" t="s">
        <v>720</v>
      </c>
      <c r="G86" s="3" t="s">
        <v>562</v>
      </c>
      <c r="H86" s="42" t="s">
        <v>459</v>
      </c>
    </row>
    <row r="87" spans="1:4" ht="12.75">
      <c r="A87" s="15">
        <v>100</v>
      </c>
      <c r="B87" s="12">
        <v>41319</v>
      </c>
      <c r="C87" s="145" t="s">
        <v>594</v>
      </c>
      <c r="D87" s="15" t="s">
        <v>33</v>
      </c>
    </row>
    <row r="88" spans="1:8" ht="12.75">
      <c r="A88" s="15">
        <v>25</v>
      </c>
      <c r="B88" s="12">
        <v>41320</v>
      </c>
      <c r="C88" t="s">
        <v>595</v>
      </c>
      <c r="D88" t="s">
        <v>186</v>
      </c>
      <c r="E88" s="1" t="s">
        <v>27</v>
      </c>
      <c r="F88" t="s">
        <v>720</v>
      </c>
      <c r="G88" t="s">
        <v>239</v>
      </c>
      <c r="H88" s="137" t="s">
        <v>581</v>
      </c>
    </row>
    <row r="89" spans="1:8" ht="12.75">
      <c r="A89" s="15">
        <v>12</v>
      </c>
      <c r="B89" s="12">
        <v>41320</v>
      </c>
      <c r="C89" s="20" t="s">
        <v>631</v>
      </c>
      <c r="D89" s="15" t="s">
        <v>186</v>
      </c>
      <c r="E89" s="15" t="s">
        <v>27</v>
      </c>
      <c r="F89" s="15" t="s">
        <v>720</v>
      </c>
      <c r="G89" s="15" t="s">
        <v>40</v>
      </c>
      <c r="H89" s="15" t="s">
        <v>537</v>
      </c>
    </row>
    <row r="90" spans="1:7" ht="12.75">
      <c r="A90" s="15">
        <v>10</v>
      </c>
      <c r="B90" s="12">
        <v>41320</v>
      </c>
      <c r="C90" t="s">
        <v>596</v>
      </c>
      <c r="D90" s="15" t="s">
        <v>185</v>
      </c>
      <c r="E90" t="s">
        <v>362</v>
      </c>
      <c r="F90" t="s">
        <v>391</v>
      </c>
      <c r="G90" t="s">
        <v>27</v>
      </c>
    </row>
    <row r="91" spans="1:7" ht="12.75">
      <c r="A91" s="15">
        <v>5</v>
      </c>
      <c r="B91" s="12">
        <v>41320</v>
      </c>
      <c r="C91" t="s">
        <v>604</v>
      </c>
      <c r="D91" s="15" t="s">
        <v>185</v>
      </c>
      <c r="E91" t="s">
        <v>362</v>
      </c>
      <c r="F91" t="s">
        <v>391</v>
      </c>
      <c r="G91" t="s">
        <v>27</v>
      </c>
    </row>
    <row r="92" spans="1:8" ht="12.75">
      <c r="A92" s="15">
        <v>5</v>
      </c>
      <c r="B92" s="12">
        <v>41320</v>
      </c>
      <c r="C92" s="181" t="s">
        <v>606</v>
      </c>
      <c r="D92" s="15" t="s">
        <v>186</v>
      </c>
      <c r="E92" s="15" t="s">
        <v>27</v>
      </c>
      <c r="F92" s="15" t="s">
        <v>720</v>
      </c>
      <c r="G92" t="s">
        <v>562</v>
      </c>
      <c r="H92" t="s">
        <v>231</v>
      </c>
    </row>
    <row r="93" spans="1:8" ht="12.75">
      <c r="A93" s="15">
        <v>12</v>
      </c>
      <c r="B93" s="12">
        <v>41320</v>
      </c>
      <c r="C93" s="228"/>
      <c r="D93" s="15" t="s">
        <v>186</v>
      </c>
      <c r="E93" s="15" t="s">
        <v>27</v>
      </c>
      <c r="F93" s="15" t="s">
        <v>720</v>
      </c>
      <c r="G93" s="15" t="s">
        <v>40</v>
      </c>
      <c r="H93" s="15" t="s">
        <v>537</v>
      </c>
    </row>
    <row r="94" spans="1:8" ht="12.75">
      <c r="A94" s="15">
        <v>12</v>
      </c>
      <c r="B94" s="12">
        <v>41320</v>
      </c>
      <c r="C94" s="228"/>
      <c r="D94" s="15" t="s">
        <v>186</v>
      </c>
      <c r="E94" s="15" t="s">
        <v>27</v>
      </c>
      <c r="F94" s="15" t="s">
        <v>720</v>
      </c>
      <c r="G94" s="15" t="s">
        <v>40</v>
      </c>
      <c r="H94" s="15" t="s">
        <v>516</v>
      </c>
    </row>
    <row r="95" spans="1:8" ht="12.75">
      <c r="A95" s="15">
        <v>25</v>
      </c>
      <c r="B95" s="12">
        <v>41320</v>
      </c>
      <c r="C95" t="s">
        <v>609</v>
      </c>
      <c r="D95" t="s">
        <v>186</v>
      </c>
      <c r="E95" s="1" t="s">
        <v>27</v>
      </c>
      <c r="F95" t="s">
        <v>720</v>
      </c>
      <c r="G95" t="s">
        <v>239</v>
      </c>
      <c r="H95" s="137" t="s">
        <v>581</v>
      </c>
    </row>
    <row r="96" spans="1:8" ht="12.75">
      <c r="A96" s="15">
        <v>12</v>
      </c>
      <c r="B96" s="12">
        <v>41320</v>
      </c>
      <c r="C96" s="20" t="s">
        <v>612</v>
      </c>
      <c r="D96" s="15" t="s">
        <v>186</v>
      </c>
      <c r="E96" s="15" t="s">
        <v>27</v>
      </c>
      <c r="F96" s="15" t="s">
        <v>720</v>
      </c>
      <c r="G96" s="15" t="s">
        <v>40</v>
      </c>
      <c r="H96" s="15" t="s">
        <v>537</v>
      </c>
    </row>
    <row r="97" spans="1:8" ht="12.75">
      <c r="A97" s="15">
        <v>5</v>
      </c>
      <c r="B97" s="12">
        <v>41320</v>
      </c>
      <c r="C97" s="20" t="s">
        <v>613</v>
      </c>
      <c r="D97" s="15" t="s">
        <v>186</v>
      </c>
      <c r="E97" s="15" t="s">
        <v>27</v>
      </c>
      <c r="F97" s="15" t="s">
        <v>720</v>
      </c>
      <c r="G97" t="s">
        <v>562</v>
      </c>
      <c r="H97" t="s">
        <v>231</v>
      </c>
    </row>
    <row r="98" spans="1:8" ht="12.75">
      <c r="A98" s="15">
        <v>20</v>
      </c>
      <c r="B98" s="12">
        <v>41320</v>
      </c>
      <c r="C98" s="181" t="s">
        <v>614</v>
      </c>
      <c r="D98" t="s">
        <v>186</v>
      </c>
      <c r="E98" s="1" t="s">
        <v>27</v>
      </c>
      <c r="F98" t="s">
        <v>720</v>
      </c>
      <c r="G98" t="s">
        <v>239</v>
      </c>
      <c r="H98" s="137" t="s">
        <v>581</v>
      </c>
    </row>
    <row r="99" spans="1:8" ht="12.75">
      <c r="A99" s="15">
        <v>5</v>
      </c>
      <c r="B99" s="12">
        <v>41320</v>
      </c>
      <c r="C99" s="228"/>
      <c r="D99" s="15" t="s">
        <v>186</v>
      </c>
      <c r="E99" s="15" t="s">
        <v>27</v>
      </c>
      <c r="F99" s="15" t="s">
        <v>720</v>
      </c>
      <c r="G99" t="s">
        <v>562</v>
      </c>
      <c r="H99" t="s">
        <v>231</v>
      </c>
    </row>
    <row r="100" spans="1:8" ht="12.75">
      <c r="A100" s="15">
        <v>139</v>
      </c>
      <c r="B100" s="12">
        <v>41320</v>
      </c>
      <c r="C100" t="s">
        <v>617</v>
      </c>
      <c r="D100" t="s">
        <v>186</v>
      </c>
      <c r="E100" s="1" t="s">
        <v>27</v>
      </c>
      <c r="F100" t="s">
        <v>720</v>
      </c>
      <c r="G100" t="s">
        <v>239</v>
      </c>
      <c r="H100" s="137" t="s">
        <v>582</v>
      </c>
    </row>
    <row r="101" spans="1:8" ht="12.75">
      <c r="A101" s="15">
        <v>5</v>
      </c>
      <c r="B101" s="12">
        <v>41320</v>
      </c>
      <c r="C101" t="s">
        <v>618</v>
      </c>
      <c r="D101" s="15" t="s">
        <v>186</v>
      </c>
      <c r="E101" s="15" t="s">
        <v>27</v>
      </c>
      <c r="F101" s="15" t="s">
        <v>720</v>
      </c>
      <c r="G101" t="s">
        <v>562</v>
      </c>
      <c r="H101" t="s">
        <v>231</v>
      </c>
    </row>
    <row r="102" spans="1:8" ht="12.75">
      <c r="A102" s="15">
        <v>5</v>
      </c>
      <c r="B102" s="12">
        <v>41320</v>
      </c>
      <c r="C102" t="s">
        <v>621</v>
      </c>
      <c r="D102" s="15" t="s">
        <v>186</v>
      </c>
      <c r="E102" s="15" t="s">
        <v>27</v>
      </c>
      <c r="F102" s="15" t="s">
        <v>720</v>
      </c>
      <c r="G102" t="s">
        <v>562</v>
      </c>
      <c r="H102" t="s">
        <v>231</v>
      </c>
    </row>
    <row r="103" spans="1:8" ht="12.75">
      <c r="A103" s="15">
        <v>5</v>
      </c>
      <c r="B103" s="12">
        <v>41320</v>
      </c>
      <c r="C103" s="20" t="s">
        <v>622</v>
      </c>
      <c r="D103" s="15" t="s">
        <v>186</v>
      </c>
      <c r="E103" s="15" t="s">
        <v>27</v>
      </c>
      <c r="F103" s="15" t="s">
        <v>720</v>
      </c>
      <c r="G103" t="s">
        <v>562</v>
      </c>
      <c r="H103" t="s">
        <v>231</v>
      </c>
    </row>
    <row r="104" spans="1:8" ht="12.75">
      <c r="A104" s="15">
        <v>5</v>
      </c>
      <c r="B104" s="12">
        <v>41320</v>
      </c>
      <c r="C104" s="20" t="s">
        <v>638</v>
      </c>
      <c r="D104" s="15" t="s">
        <v>186</v>
      </c>
      <c r="E104" s="15" t="s">
        <v>27</v>
      </c>
      <c r="F104" s="15" t="s">
        <v>720</v>
      </c>
      <c r="G104" t="s">
        <v>562</v>
      </c>
      <c r="H104" t="s">
        <v>231</v>
      </c>
    </row>
    <row r="105" spans="1:8" ht="12.75">
      <c r="A105" s="15">
        <v>75</v>
      </c>
      <c r="B105" s="12">
        <v>41321</v>
      </c>
      <c r="C105" t="s">
        <v>623</v>
      </c>
      <c r="D105" t="s">
        <v>186</v>
      </c>
      <c r="E105" s="1" t="s">
        <v>27</v>
      </c>
      <c r="F105" t="s">
        <v>720</v>
      </c>
      <c r="G105" t="s">
        <v>239</v>
      </c>
      <c r="H105" s="137" t="s">
        <v>581</v>
      </c>
    </row>
    <row r="106" spans="1:8" ht="12.75">
      <c r="A106" s="15">
        <v>75</v>
      </c>
      <c r="B106" s="12">
        <v>41321</v>
      </c>
      <c r="C106" s="228" t="s">
        <v>624</v>
      </c>
      <c r="D106" t="s">
        <v>186</v>
      </c>
      <c r="E106" s="1" t="s">
        <v>27</v>
      </c>
      <c r="F106" t="s">
        <v>720</v>
      </c>
      <c r="G106" t="s">
        <v>239</v>
      </c>
      <c r="H106" s="137" t="s">
        <v>581</v>
      </c>
    </row>
    <row r="107" spans="1:8" ht="12.75">
      <c r="A107" s="15">
        <v>9</v>
      </c>
      <c r="B107" s="12">
        <v>41321</v>
      </c>
      <c r="C107" s="228"/>
      <c r="D107" s="15" t="s">
        <v>186</v>
      </c>
      <c r="E107" s="15" t="s">
        <v>27</v>
      </c>
      <c r="F107" s="15" t="s">
        <v>720</v>
      </c>
      <c r="G107" s="15" t="s">
        <v>40</v>
      </c>
      <c r="H107" s="15" t="s">
        <v>467</v>
      </c>
    </row>
    <row r="108" spans="1:8" ht="12.75">
      <c r="A108" s="15">
        <v>75</v>
      </c>
      <c r="B108" s="12">
        <v>41321</v>
      </c>
      <c r="C108" s="181" t="s">
        <v>625</v>
      </c>
      <c r="D108" t="s">
        <v>186</v>
      </c>
      <c r="E108" s="1" t="s">
        <v>27</v>
      </c>
      <c r="F108" t="s">
        <v>720</v>
      </c>
      <c r="G108" t="s">
        <v>239</v>
      </c>
      <c r="H108" s="137" t="s">
        <v>581</v>
      </c>
    </row>
    <row r="109" spans="1:8" ht="12.75">
      <c r="A109" s="15">
        <v>12</v>
      </c>
      <c r="B109" s="12">
        <v>41321</v>
      </c>
      <c r="C109" s="228"/>
      <c r="D109" s="15" t="s">
        <v>186</v>
      </c>
      <c r="E109" s="15" t="s">
        <v>27</v>
      </c>
      <c r="F109" s="15" t="s">
        <v>720</v>
      </c>
      <c r="G109" s="15" t="s">
        <v>40</v>
      </c>
      <c r="H109" s="15" t="s">
        <v>537</v>
      </c>
    </row>
    <row r="110" spans="1:8" ht="12.75">
      <c r="A110" s="15">
        <v>12</v>
      </c>
      <c r="B110" s="12">
        <v>41321</v>
      </c>
      <c r="C110" t="s">
        <v>640</v>
      </c>
      <c r="D110" s="15" t="s">
        <v>186</v>
      </c>
      <c r="E110" s="15" t="s">
        <v>27</v>
      </c>
      <c r="F110" s="15" t="s">
        <v>720</v>
      </c>
      <c r="G110" s="15" t="s">
        <v>40</v>
      </c>
      <c r="H110" s="15" t="s">
        <v>537</v>
      </c>
    </row>
    <row r="111" spans="1:8" ht="12.75">
      <c r="A111" s="15">
        <v>75</v>
      </c>
      <c r="B111" s="12">
        <v>41322</v>
      </c>
      <c r="C111" s="20" t="s">
        <v>642</v>
      </c>
      <c r="D111" t="s">
        <v>186</v>
      </c>
      <c r="E111" s="1" t="s">
        <v>27</v>
      </c>
      <c r="F111" t="s">
        <v>720</v>
      </c>
      <c r="G111" t="s">
        <v>239</v>
      </c>
      <c r="H111" s="137" t="s">
        <v>581</v>
      </c>
    </row>
    <row r="112" spans="1:8" ht="12.75">
      <c r="A112" s="15">
        <v>75</v>
      </c>
      <c r="B112" s="12">
        <v>41322</v>
      </c>
      <c r="C112" s="20" t="s">
        <v>643</v>
      </c>
      <c r="D112" t="s">
        <v>186</v>
      </c>
      <c r="E112" s="1" t="s">
        <v>27</v>
      </c>
      <c r="F112" t="s">
        <v>720</v>
      </c>
      <c r="G112" t="s">
        <v>239</v>
      </c>
      <c r="H112" s="137" t="s">
        <v>581</v>
      </c>
    </row>
    <row r="113" spans="1:8" ht="12.75">
      <c r="A113" s="15">
        <v>30</v>
      </c>
      <c r="B113" s="12">
        <v>41322</v>
      </c>
      <c r="C113" s="20" t="s">
        <v>644</v>
      </c>
      <c r="D113" t="s">
        <v>186</v>
      </c>
      <c r="E113" s="1" t="s">
        <v>27</v>
      </c>
      <c r="F113" t="s">
        <v>720</v>
      </c>
      <c r="G113" t="s">
        <v>239</v>
      </c>
      <c r="H113" s="137" t="s">
        <v>554</v>
      </c>
    </row>
    <row r="114" spans="1:8" ht="12.75">
      <c r="A114" s="15">
        <v>30</v>
      </c>
      <c r="B114" s="12">
        <v>41322</v>
      </c>
      <c r="C114" s="20" t="s">
        <v>645</v>
      </c>
      <c r="D114" t="s">
        <v>186</v>
      </c>
      <c r="E114" s="1" t="s">
        <v>27</v>
      </c>
      <c r="F114" t="s">
        <v>720</v>
      </c>
      <c r="G114" t="s">
        <v>239</v>
      </c>
      <c r="H114" s="137" t="s">
        <v>554</v>
      </c>
    </row>
    <row r="115" spans="1:8" ht="12.75">
      <c r="A115" s="15">
        <v>60</v>
      </c>
      <c r="B115" s="12">
        <v>41322</v>
      </c>
      <c r="C115" s="20" t="s">
        <v>646</v>
      </c>
      <c r="D115" t="s">
        <v>186</v>
      </c>
      <c r="E115" s="1" t="s">
        <v>27</v>
      </c>
      <c r="F115" t="s">
        <v>720</v>
      </c>
      <c r="G115" t="s">
        <v>239</v>
      </c>
      <c r="H115" s="137" t="s">
        <v>554</v>
      </c>
    </row>
    <row r="116" spans="1:8" ht="12.75">
      <c r="A116" s="15">
        <v>9</v>
      </c>
      <c r="B116" s="12">
        <v>41322</v>
      </c>
      <c r="C116" s="150" t="s">
        <v>647</v>
      </c>
      <c r="D116" s="15" t="s">
        <v>186</v>
      </c>
      <c r="E116" s="15" t="s">
        <v>27</v>
      </c>
      <c r="F116" s="15" t="s">
        <v>720</v>
      </c>
      <c r="G116" s="15" t="s">
        <v>40</v>
      </c>
      <c r="H116" s="15" t="s">
        <v>196</v>
      </c>
    </row>
    <row r="117" spans="1:8" ht="12.75">
      <c r="A117" s="15">
        <v>9</v>
      </c>
      <c r="B117" s="12">
        <v>41322</v>
      </c>
      <c r="C117" s="20" t="s">
        <v>648</v>
      </c>
      <c r="D117" s="15" t="s">
        <v>186</v>
      </c>
      <c r="E117" s="15" t="s">
        <v>27</v>
      </c>
      <c r="F117" s="15" t="s">
        <v>720</v>
      </c>
      <c r="G117" s="15" t="s">
        <v>40</v>
      </c>
      <c r="H117" s="15" t="s">
        <v>196</v>
      </c>
    </row>
    <row r="118" spans="1:8" ht="12.75">
      <c r="A118" s="15">
        <v>50</v>
      </c>
      <c r="B118" s="12">
        <v>41322</v>
      </c>
      <c r="C118" s="150" t="s">
        <v>649</v>
      </c>
      <c r="D118" t="s">
        <v>186</v>
      </c>
      <c r="E118" s="1" t="s">
        <v>27</v>
      </c>
      <c r="F118" t="s">
        <v>720</v>
      </c>
      <c r="G118" t="s">
        <v>239</v>
      </c>
      <c r="H118" s="137" t="s">
        <v>581</v>
      </c>
    </row>
    <row r="119" spans="1:8" ht="12.75">
      <c r="A119" s="15">
        <v>30</v>
      </c>
      <c r="B119" s="12">
        <v>41322</v>
      </c>
      <c r="C119" s="20" t="s">
        <v>650</v>
      </c>
      <c r="D119" t="s">
        <v>186</v>
      </c>
      <c r="E119" s="1" t="s">
        <v>27</v>
      </c>
      <c r="F119" t="s">
        <v>720</v>
      </c>
      <c r="G119" t="s">
        <v>239</v>
      </c>
      <c r="H119" s="137" t="s">
        <v>554</v>
      </c>
    </row>
    <row r="120" spans="1:8" ht="12.75">
      <c r="A120" s="15">
        <v>30</v>
      </c>
      <c r="B120" s="12">
        <v>41322</v>
      </c>
      <c r="C120" s="20" t="s">
        <v>651</v>
      </c>
      <c r="D120" t="s">
        <v>186</v>
      </c>
      <c r="E120" s="1" t="s">
        <v>27</v>
      </c>
      <c r="F120" t="s">
        <v>720</v>
      </c>
      <c r="G120" t="s">
        <v>239</v>
      </c>
      <c r="H120" s="137" t="s">
        <v>554</v>
      </c>
    </row>
    <row r="121" spans="1:8" ht="12.75">
      <c r="A121" s="15">
        <v>5</v>
      </c>
      <c r="B121" s="12">
        <v>41322</v>
      </c>
      <c r="C121" t="s">
        <v>661</v>
      </c>
      <c r="D121" s="15" t="s">
        <v>24</v>
      </c>
      <c r="E121" s="15" t="s">
        <v>27</v>
      </c>
      <c r="F121" t="s">
        <v>721</v>
      </c>
      <c r="G121" s="15" t="s">
        <v>40</v>
      </c>
      <c r="H121" s="15" t="s">
        <v>196</v>
      </c>
    </row>
    <row r="122" spans="1:8" ht="12.75">
      <c r="A122" s="15">
        <v>24</v>
      </c>
      <c r="B122" s="12">
        <v>41322</v>
      </c>
      <c r="C122" s="228" t="s">
        <v>652</v>
      </c>
      <c r="D122" s="15" t="s">
        <v>186</v>
      </c>
      <c r="E122" s="15" t="s">
        <v>27</v>
      </c>
      <c r="F122" s="15" t="s">
        <v>720</v>
      </c>
      <c r="G122" s="15" t="s">
        <v>40</v>
      </c>
      <c r="H122" s="15" t="s">
        <v>516</v>
      </c>
    </row>
    <row r="123" spans="1:8" ht="12.75">
      <c r="A123" s="15">
        <v>82</v>
      </c>
      <c r="B123" s="12">
        <v>41322</v>
      </c>
      <c r="C123" s="228"/>
      <c r="D123" s="15" t="s">
        <v>186</v>
      </c>
      <c r="E123" s="15" t="s">
        <v>27</v>
      </c>
      <c r="F123" s="15" t="s">
        <v>720</v>
      </c>
      <c r="G123" s="15" t="s">
        <v>40</v>
      </c>
      <c r="H123" s="15" t="s">
        <v>516</v>
      </c>
    </row>
    <row r="124" spans="1:8" ht="12.75">
      <c r="A124" s="15">
        <v>12</v>
      </c>
      <c r="B124" s="12">
        <v>41323</v>
      </c>
      <c r="C124" s="181" t="s">
        <v>654</v>
      </c>
      <c r="D124" s="15" t="s">
        <v>186</v>
      </c>
      <c r="E124" s="15" t="s">
        <v>27</v>
      </c>
      <c r="F124" s="15" t="s">
        <v>720</v>
      </c>
      <c r="G124" s="15" t="s">
        <v>40</v>
      </c>
      <c r="H124" s="15" t="s">
        <v>537</v>
      </c>
    </row>
    <row r="125" spans="1:8" ht="12.75">
      <c r="A125" s="15">
        <v>86</v>
      </c>
      <c r="B125" s="12">
        <v>41323</v>
      </c>
      <c r="C125" s="228"/>
      <c r="D125" s="15" t="s">
        <v>186</v>
      </c>
      <c r="E125" s="15" t="s">
        <v>27</v>
      </c>
      <c r="F125" s="15" t="s">
        <v>720</v>
      </c>
      <c r="G125" s="15" t="s">
        <v>40</v>
      </c>
      <c r="H125" s="15" t="s">
        <v>537</v>
      </c>
    </row>
    <row r="126" spans="1:7" ht="12.75">
      <c r="A126">
        <v>2</v>
      </c>
      <c r="B126" s="12">
        <v>41323</v>
      </c>
      <c r="C126" s="228"/>
      <c r="D126" t="s">
        <v>104</v>
      </c>
      <c r="E126" t="s">
        <v>105</v>
      </c>
      <c r="F126" t="s">
        <v>653</v>
      </c>
      <c r="G126" t="s">
        <v>27</v>
      </c>
    </row>
    <row r="127" spans="1:7" ht="12.75">
      <c r="A127">
        <v>100</v>
      </c>
      <c r="B127" s="12">
        <v>41323</v>
      </c>
      <c r="C127" t="s">
        <v>655</v>
      </c>
      <c r="D127" s="15" t="s">
        <v>24</v>
      </c>
      <c r="E127" s="15" t="s">
        <v>27</v>
      </c>
      <c r="F127" t="s">
        <v>721</v>
      </c>
      <c r="G127" t="s">
        <v>60</v>
      </c>
    </row>
    <row r="128" spans="1:7" ht="12.75">
      <c r="A128">
        <v>50</v>
      </c>
      <c r="B128" s="12">
        <v>41323</v>
      </c>
      <c r="C128" t="s">
        <v>656</v>
      </c>
      <c r="D128" s="15" t="s">
        <v>24</v>
      </c>
      <c r="E128" s="15" t="s">
        <v>27</v>
      </c>
      <c r="F128" t="s">
        <v>721</v>
      </c>
      <c r="G128" t="s">
        <v>230</v>
      </c>
    </row>
    <row r="129" spans="1:7" ht="12.75">
      <c r="A129">
        <v>89</v>
      </c>
      <c r="B129" s="12">
        <v>41323</v>
      </c>
      <c r="C129" t="s">
        <v>657</v>
      </c>
      <c r="D129" s="15" t="s">
        <v>24</v>
      </c>
      <c r="E129" s="15" t="s">
        <v>27</v>
      </c>
      <c r="F129" t="s">
        <v>721</v>
      </c>
      <c r="G129" t="s">
        <v>230</v>
      </c>
    </row>
    <row r="130" spans="1:7" ht="12.75">
      <c r="A130">
        <v>6</v>
      </c>
      <c r="B130" s="12">
        <v>41323</v>
      </c>
      <c r="C130" t="s">
        <v>658</v>
      </c>
      <c r="D130" t="s">
        <v>24</v>
      </c>
      <c r="E130" t="s">
        <v>27</v>
      </c>
      <c r="F130" t="s">
        <v>721</v>
      </c>
      <c r="G130" t="s">
        <v>61</v>
      </c>
    </row>
    <row r="131" spans="1:7" ht="12.75">
      <c r="A131">
        <v>20</v>
      </c>
      <c r="B131" s="12">
        <v>41323</v>
      </c>
      <c r="C131" t="s">
        <v>659</v>
      </c>
      <c r="D131" t="s">
        <v>24</v>
      </c>
      <c r="E131" t="s">
        <v>27</v>
      </c>
      <c r="F131" t="s">
        <v>721</v>
      </c>
      <c r="G131" t="s">
        <v>61</v>
      </c>
    </row>
    <row r="132" spans="1:8" ht="13.5" thickBot="1">
      <c r="A132" s="3">
        <v>12</v>
      </c>
      <c r="B132" s="13">
        <v>41323</v>
      </c>
      <c r="C132" s="3" t="s">
        <v>660</v>
      </c>
      <c r="D132" s="3" t="s">
        <v>24</v>
      </c>
      <c r="E132" s="3" t="s">
        <v>27</v>
      </c>
      <c r="F132" s="3" t="s">
        <v>721</v>
      </c>
      <c r="G132" s="3" t="s">
        <v>61</v>
      </c>
      <c r="H132" s="3"/>
    </row>
  </sheetData>
  <sheetProtection/>
  <mergeCells count="8">
    <mergeCell ref="C122:C123"/>
    <mergeCell ref="C124:C126"/>
    <mergeCell ref="C83:C84"/>
    <mergeCell ref="C85:C86"/>
    <mergeCell ref="C92:C94"/>
    <mergeCell ref="C98:C99"/>
    <mergeCell ref="C106:C107"/>
    <mergeCell ref="C108:C10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C33" sqref="C33"/>
    </sheetView>
  </sheetViews>
  <sheetFormatPr defaultColWidth="9.140625" defaultRowHeight="12.75"/>
  <cols>
    <col min="1" max="1" width="13.7109375" style="0" bestFit="1" customWidth="1"/>
    <col min="2" max="2" width="13.7109375" style="12" bestFit="1" customWidth="1"/>
    <col min="3" max="3" width="68.140625" style="0" customWidth="1"/>
    <col min="4" max="4" width="8.140625" style="0" customWidth="1"/>
    <col min="5" max="5" width="17.57421875" style="0" customWidth="1"/>
    <col min="6" max="6" width="20.8515625" style="0" customWidth="1"/>
    <col min="7" max="7" width="11.00390625" style="0" customWidth="1"/>
  </cols>
  <sheetData>
    <row r="1" spans="3:8" ht="12.75">
      <c r="C1" s="36" t="s">
        <v>183</v>
      </c>
      <c r="D1" t="s">
        <v>185</v>
      </c>
      <c r="E1" t="s">
        <v>93</v>
      </c>
      <c r="F1" t="s">
        <v>94</v>
      </c>
      <c r="G1" t="s">
        <v>27</v>
      </c>
      <c r="H1" t="s">
        <v>627</v>
      </c>
    </row>
    <row r="4" spans="1:7" ht="12.75">
      <c r="A4" t="s">
        <v>0</v>
      </c>
      <c r="B4" s="12" t="s">
        <v>1</v>
      </c>
      <c r="C4" t="s">
        <v>5</v>
      </c>
      <c r="D4" s="12" t="s">
        <v>12</v>
      </c>
      <c r="G4" s="8"/>
    </row>
    <row r="5" ht="12.75">
      <c r="G5" s="8"/>
    </row>
    <row r="6" spans="1:8" ht="12.75">
      <c r="A6" s="56">
        <v>30</v>
      </c>
      <c r="B6" s="45">
        <v>40581</v>
      </c>
      <c r="C6" s="44" t="s">
        <v>117</v>
      </c>
      <c r="D6" s="44"/>
      <c r="E6" s="44"/>
      <c r="F6" s="44"/>
      <c r="G6" s="57"/>
      <c r="H6" s="57"/>
    </row>
    <row r="7" spans="1:8" ht="12.75">
      <c r="A7" s="44">
        <v>934.82</v>
      </c>
      <c r="B7" s="45">
        <v>40591</v>
      </c>
      <c r="C7" s="44" t="s">
        <v>142</v>
      </c>
      <c r="D7" s="44"/>
      <c r="E7" s="44"/>
      <c r="F7" s="44"/>
      <c r="G7" s="44"/>
      <c r="H7" s="44"/>
    </row>
    <row r="8" spans="1:8" ht="12.75">
      <c r="A8" s="44">
        <v>20</v>
      </c>
      <c r="B8" s="45">
        <v>40591</v>
      </c>
      <c r="C8" s="44" t="s">
        <v>143</v>
      </c>
      <c r="D8" s="44"/>
      <c r="E8" s="44"/>
      <c r="F8" s="44"/>
      <c r="G8" s="44"/>
      <c r="H8" s="44"/>
    </row>
    <row r="9" spans="1:8" ht="12.75">
      <c r="A9" s="44">
        <v>200</v>
      </c>
      <c r="B9" s="45">
        <v>40591</v>
      </c>
      <c r="C9" s="44" t="s">
        <v>148</v>
      </c>
      <c r="D9" s="44"/>
      <c r="E9" s="44"/>
      <c r="F9" s="44"/>
      <c r="G9" s="44"/>
      <c r="H9" s="44"/>
    </row>
    <row r="10" spans="1:8" ht="12.75">
      <c r="A10" s="44">
        <v>205</v>
      </c>
      <c r="B10" s="45">
        <v>40591</v>
      </c>
      <c r="C10" s="44" t="s">
        <v>149</v>
      </c>
      <c r="D10" s="44"/>
      <c r="E10" s="44"/>
      <c r="F10" s="44"/>
      <c r="G10" s="44"/>
      <c r="H10" s="44"/>
    </row>
    <row r="11" spans="1:8" ht="12.75">
      <c r="A11" s="44">
        <v>400</v>
      </c>
      <c r="B11" s="45">
        <v>40595</v>
      </c>
      <c r="C11" s="44" t="s">
        <v>147</v>
      </c>
      <c r="D11" s="44"/>
      <c r="E11" s="44"/>
      <c r="F11" s="44"/>
      <c r="G11" s="44"/>
      <c r="H11" s="44"/>
    </row>
    <row r="12" spans="1:8" ht="12.75">
      <c r="A12" s="44">
        <v>400</v>
      </c>
      <c r="B12" s="45">
        <v>40596</v>
      </c>
      <c r="C12" s="44" t="s">
        <v>147</v>
      </c>
      <c r="D12" s="44"/>
      <c r="E12" s="44"/>
      <c r="F12" s="44"/>
      <c r="G12" s="44"/>
      <c r="H12" s="44"/>
    </row>
    <row r="13" spans="1:8" ht="12.75">
      <c r="A13" s="44">
        <v>876</v>
      </c>
      <c r="B13" s="45">
        <v>40595</v>
      </c>
      <c r="C13" s="44" t="s">
        <v>117</v>
      </c>
      <c r="D13" s="44"/>
      <c r="E13" s="44"/>
      <c r="F13" s="44"/>
      <c r="G13" s="57"/>
      <c r="H13" s="57"/>
    </row>
    <row r="14" spans="1:8" ht="12.75">
      <c r="A14" s="44">
        <v>589</v>
      </c>
      <c r="B14" s="45">
        <v>40596</v>
      </c>
      <c r="C14" s="44" t="s">
        <v>117</v>
      </c>
      <c r="D14" s="44"/>
      <c r="E14" s="44"/>
      <c r="F14" s="44"/>
      <c r="G14" s="57"/>
      <c r="H14" s="57"/>
    </row>
    <row r="15" spans="1:8" ht="12.75">
      <c r="A15" s="44">
        <v>38</v>
      </c>
      <c r="B15" s="45">
        <v>40596</v>
      </c>
      <c r="C15" s="44" t="s">
        <v>117</v>
      </c>
      <c r="D15" s="44"/>
      <c r="E15" s="44"/>
      <c r="F15" s="44"/>
      <c r="G15" s="57"/>
      <c r="H15" s="57"/>
    </row>
    <row r="16" spans="1:8" ht="12.75">
      <c r="A16" s="44">
        <v>0.18</v>
      </c>
      <c r="B16" s="45">
        <v>40596</v>
      </c>
      <c r="C16" s="44" t="s">
        <v>117</v>
      </c>
      <c r="D16" s="44"/>
      <c r="E16" s="44"/>
      <c r="F16" s="44"/>
      <c r="G16" s="57"/>
      <c r="H16" s="57"/>
    </row>
    <row r="17" spans="1:8" ht="12.75">
      <c r="A17" s="21">
        <v>2</v>
      </c>
      <c r="B17" s="24">
        <v>40670</v>
      </c>
      <c r="C17" s="58" t="s">
        <v>371</v>
      </c>
      <c r="D17" s="21" t="s">
        <v>33</v>
      </c>
      <c r="E17" s="21"/>
      <c r="F17" s="21"/>
      <c r="G17" s="21"/>
      <c r="H17" s="21"/>
    </row>
    <row r="18" spans="1:8" ht="12.75">
      <c r="A18" s="21">
        <v>200</v>
      </c>
      <c r="B18" s="24">
        <v>40925</v>
      </c>
      <c r="C18" s="58" t="s">
        <v>365</v>
      </c>
      <c r="D18" s="21" t="s">
        <v>33</v>
      </c>
      <c r="E18" s="21"/>
      <c r="F18" s="21"/>
      <c r="G18" s="21"/>
      <c r="H18" s="21"/>
    </row>
    <row r="19" spans="1:8" ht="12.75">
      <c r="A19" s="21">
        <v>10</v>
      </c>
      <c r="B19" s="24">
        <v>40953</v>
      </c>
      <c r="C19" s="58" t="s">
        <v>368</v>
      </c>
      <c r="D19" s="21" t="s">
        <v>33</v>
      </c>
      <c r="E19" s="21"/>
      <c r="F19" s="21"/>
      <c r="G19" s="21"/>
      <c r="H19" s="21"/>
    </row>
    <row r="20" spans="1:8" ht="12.75">
      <c r="A20" s="21">
        <v>900</v>
      </c>
      <c r="B20" s="24">
        <v>40957</v>
      </c>
      <c r="C20" s="59" t="s">
        <v>361</v>
      </c>
      <c r="D20" s="21" t="s">
        <v>185</v>
      </c>
      <c r="E20" s="21" t="s">
        <v>362</v>
      </c>
      <c r="F20" s="21" t="s">
        <v>363</v>
      </c>
      <c r="G20" s="21" t="s">
        <v>27</v>
      </c>
      <c r="H20" s="21"/>
    </row>
    <row r="21" spans="1:8" ht="12.75">
      <c r="A21" s="21">
        <v>500</v>
      </c>
      <c r="B21" s="24">
        <v>40960</v>
      </c>
      <c r="C21" s="59" t="s">
        <v>352</v>
      </c>
      <c r="D21" s="21" t="s">
        <v>33</v>
      </c>
      <c r="E21" s="21"/>
      <c r="F21" s="21"/>
      <c r="G21" s="21"/>
      <c r="H21" s="21"/>
    </row>
    <row r="22" spans="1:8" ht="12.75">
      <c r="A22" s="21">
        <v>260</v>
      </c>
      <c r="B22" s="24">
        <v>40960</v>
      </c>
      <c r="C22" s="59" t="s">
        <v>352</v>
      </c>
      <c r="D22" s="21" t="s">
        <v>33</v>
      </c>
      <c r="E22" s="21"/>
      <c r="F22" s="21"/>
      <c r="G22" s="21"/>
      <c r="H22" s="21"/>
    </row>
    <row r="23" spans="1:8" ht="12.75">
      <c r="A23" s="21">
        <v>50</v>
      </c>
      <c r="B23" s="24">
        <v>40960</v>
      </c>
      <c r="C23" s="59" t="s">
        <v>352</v>
      </c>
      <c r="D23" s="21" t="s">
        <v>33</v>
      </c>
      <c r="E23" s="21"/>
      <c r="F23" s="21"/>
      <c r="G23" s="21"/>
      <c r="H23" s="21"/>
    </row>
    <row r="24" spans="1:8" ht="12.75">
      <c r="A24" s="21">
        <v>40</v>
      </c>
      <c r="B24" s="24">
        <v>40960</v>
      </c>
      <c r="C24" s="59" t="s">
        <v>352</v>
      </c>
      <c r="D24" s="21" t="s">
        <v>33</v>
      </c>
      <c r="E24" s="21"/>
      <c r="F24" s="21"/>
      <c r="G24" s="21"/>
      <c r="H24" s="21"/>
    </row>
    <row r="25" spans="1:8" ht="12.75">
      <c r="A25" s="21">
        <v>3</v>
      </c>
      <c r="B25" s="24">
        <v>40960</v>
      </c>
      <c r="C25" s="59" t="s">
        <v>352</v>
      </c>
      <c r="D25" s="21" t="s">
        <v>33</v>
      </c>
      <c r="E25" s="21"/>
      <c r="F25" s="21"/>
      <c r="G25" s="21"/>
      <c r="H25" s="21"/>
    </row>
    <row r="26" spans="1:8" ht="12.75">
      <c r="A26" s="21">
        <v>153</v>
      </c>
      <c r="B26" s="24">
        <v>40962</v>
      </c>
      <c r="C26" s="59" t="s">
        <v>352</v>
      </c>
      <c r="D26" s="21" t="s">
        <v>33</v>
      </c>
      <c r="E26" s="21"/>
      <c r="F26" s="21"/>
      <c r="G26" s="21"/>
      <c r="H26" s="21"/>
    </row>
    <row r="27" spans="1:8" ht="12.75">
      <c r="A27" s="21">
        <v>10</v>
      </c>
      <c r="B27" s="24">
        <v>40962</v>
      </c>
      <c r="C27" s="59" t="s">
        <v>352</v>
      </c>
      <c r="D27" s="21" t="s">
        <v>33</v>
      </c>
      <c r="E27" s="21"/>
      <c r="F27" s="21"/>
      <c r="G27" s="21"/>
      <c r="H27" s="21"/>
    </row>
    <row r="28" spans="1:8" ht="12.75">
      <c r="A28" s="21">
        <v>285</v>
      </c>
      <c r="B28" s="24">
        <v>40973</v>
      </c>
      <c r="C28" s="59" t="s">
        <v>352</v>
      </c>
      <c r="D28" s="21" t="s">
        <v>33</v>
      </c>
      <c r="E28" s="21"/>
      <c r="F28" s="21"/>
      <c r="G28" s="21"/>
      <c r="H28" s="21"/>
    </row>
    <row r="29" spans="1:8" ht="12.75">
      <c r="A29" s="21">
        <v>200</v>
      </c>
      <c r="B29" s="24">
        <v>40973</v>
      </c>
      <c r="C29" s="59" t="s">
        <v>352</v>
      </c>
      <c r="D29" s="21" t="s">
        <v>33</v>
      </c>
      <c r="E29" s="21"/>
      <c r="F29" s="21"/>
      <c r="G29" s="21"/>
      <c r="H29" s="21"/>
    </row>
    <row r="30" spans="1:7" ht="12.75">
      <c r="A30" s="14">
        <v>69</v>
      </c>
      <c r="B30" s="147">
        <v>41248</v>
      </c>
      <c r="C30" s="145" t="s">
        <v>352</v>
      </c>
      <c r="D30" s="14" t="s">
        <v>33</v>
      </c>
      <c r="E30" s="15"/>
      <c r="F30" s="15"/>
      <c r="G30" s="15"/>
    </row>
    <row r="31" spans="1:7" ht="12.75">
      <c r="A31" s="14">
        <v>14</v>
      </c>
      <c r="B31" s="147">
        <v>41268</v>
      </c>
      <c r="C31" s="145" t="s">
        <v>352</v>
      </c>
      <c r="D31" s="14" t="s">
        <v>33</v>
      </c>
      <c r="E31" s="15"/>
      <c r="F31" s="15"/>
      <c r="G31" s="15"/>
    </row>
    <row r="32" spans="1:8" ht="13.5" thickBot="1">
      <c r="A32" s="42">
        <v>10</v>
      </c>
      <c r="B32" s="13">
        <v>41283</v>
      </c>
      <c r="C32" s="151" t="s">
        <v>352</v>
      </c>
      <c r="D32" s="42" t="s">
        <v>33</v>
      </c>
      <c r="E32" s="3"/>
      <c r="F32" s="3"/>
      <c r="G32" s="3"/>
      <c r="H32" s="3"/>
    </row>
    <row r="33" spans="1:7" ht="12.75">
      <c r="A33" s="15">
        <v>0.5</v>
      </c>
      <c r="B33" s="12">
        <v>41320</v>
      </c>
      <c r="C33" s="145" t="s">
        <v>602</v>
      </c>
      <c r="D33" t="s">
        <v>104</v>
      </c>
      <c r="E33" t="s">
        <v>105</v>
      </c>
      <c r="F33" t="s">
        <v>555</v>
      </c>
      <c r="G33" t="s">
        <v>27</v>
      </c>
    </row>
    <row r="34" spans="1:8" ht="12.75">
      <c r="A34" s="15">
        <v>194</v>
      </c>
      <c r="B34" s="12">
        <v>41321</v>
      </c>
      <c r="C34" s="145" t="s">
        <v>626</v>
      </c>
      <c r="D34" t="s">
        <v>185</v>
      </c>
      <c r="E34" t="s">
        <v>93</v>
      </c>
      <c r="F34" t="s">
        <v>94</v>
      </c>
      <c r="G34" t="s">
        <v>27</v>
      </c>
      <c r="H34" t="s">
        <v>628</v>
      </c>
    </row>
    <row r="35" spans="1:7" ht="12.75">
      <c r="A35" s="15">
        <v>48.25</v>
      </c>
      <c r="B35" s="12">
        <v>41321</v>
      </c>
      <c r="C35" s="145" t="s">
        <v>639</v>
      </c>
      <c r="D35" t="s">
        <v>104</v>
      </c>
      <c r="E35" t="s">
        <v>105</v>
      </c>
      <c r="F35" t="s">
        <v>555</v>
      </c>
      <c r="G35" t="s">
        <v>27</v>
      </c>
    </row>
    <row r="36" spans="1:4" ht="12.75">
      <c r="A36" s="15">
        <v>300</v>
      </c>
      <c r="B36" s="12">
        <v>41321</v>
      </c>
      <c r="C36" s="145" t="s">
        <v>637</v>
      </c>
      <c r="D36" s="15" t="s">
        <v>33</v>
      </c>
    </row>
    <row r="37" spans="1:7" ht="12.75">
      <c r="A37" s="15">
        <v>30</v>
      </c>
      <c r="B37" s="12">
        <v>41322</v>
      </c>
      <c r="C37" s="145" t="s">
        <v>641</v>
      </c>
      <c r="D37" t="s">
        <v>104</v>
      </c>
      <c r="E37" t="s">
        <v>105</v>
      </c>
      <c r="F37" t="s">
        <v>555</v>
      </c>
      <c r="G37" t="s">
        <v>27</v>
      </c>
    </row>
    <row r="38" spans="1:8" ht="13.5" thickBot="1">
      <c r="A38" s="42">
        <v>978.25</v>
      </c>
      <c r="B38" s="13">
        <v>41324</v>
      </c>
      <c r="C38" s="151" t="s">
        <v>637</v>
      </c>
      <c r="D38" s="42" t="s">
        <v>33</v>
      </c>
      <c r="E38" s="3"/>
      <c r="F38" s="3"/>
      <c r="G38" s="3"/>
      <c r="H38" s="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9"/>
  <sheetViews>
    <sheetView zoomScale="80" zoomScaleNormal="80" zoomScalePageLayoutView="0" workbookViewId="0" topLeftCell="A1">
      <pane ySplit="1" topLeftCell="A114" activePane="bottomLeft" state="frozen"/>
      <selection pane="topLeft" activeCell="A1" sqref="A1"/>
      <selection pane="bottomLeft" activeCell="D117" sqref="D117"/>
    </sheetView>
  </sheetViews>
  <sheetFormatPr defaultColWidth="9.140625" defaultRowHeight="12.75"/>
  <cols>
    <col min="1" max="1" width="8.57421875" style="37" customWidth="1"/>
    <col min="2" max="2" width="10.8515625" style="37" bestFit="1" customWidth="1"/>
    <col min="3" max="3" width="4.421875" style="37" customWidth="1"/>
    <col min="4" max="4" width="8.7109375" style="37" customWidth="1"/>
    <col min="5" max="5" width="19.140625" style="37" customWidth="1"/>
    <col min="6" max="6" width="26.421875" style="37" customWidth="1"/>
    <col min="7" max="7" width="12.140625" style="37" customWidth="1"/>
    <col min="8" max="8" width="3.7109375" style="37" customWidth="1"/>
    <col min="9" max="9" width="4.421875" style="37" customWidth="1"/>
    <col min="10" max="10" width="8.140625" style="37" customWidth="1"/>
    <col min="11" max="11" width="19.140625" style="37" customWidth="1"/>
    <col min="12" max="12" width="18.8515625" style="37" customWidth="1"/>
    <col min="13" max="13" width="17.28125" style="37" customWidth="1"/>
    <col min="14" max="15" width="11.00390625" style="37" customWidth="1"/>
    <col min="16" max="16384" width="9.140625" style="37" customWidth="1"/>
  </cols>
  <sheetData>
    <row r="1" spans="1:16" ht="12.75">
      <c r="A1" s="37" t="s">
        <v>338</v>
      </c>
      <c r="B1" s="37" t="s">
        <v>339</v>
      </c>
      <c r="D1" s="37" t="s">
        <v>340</v>
      </c>
      <c r="J1" s="37" t="s">
        <v>341</v>
      </c>
      <c r="P1" s="37" t="s">
        <v>342</v>
      </c>
    </row>
    <row r="2" spans="1:16" ht="12.75">
      <c r="A2" s="48">
        <v>139</v>
      </c>
      <c r="B2" s="49">
        <v>40956</v>
      </c>
      <c r="C2" s="50"/>
      <c r="D2" s="50" t="s">
        <v>185</v>
      </c>
      <c r="E2" s="21" t="s">
        <v>362</v>
      </c>
      <c r="F2" s="50" t="s">
        <v>391</v>
      </c>
      <c r="G2" s="50" t="s">
        <v>27</v>
      </c>
      <c r="H2" s="50"/>
      <c r="I2" s="50"/>
      <c r="J2" s="21" t="s">
        <v>186</v>
      </c>
      <c r="K2" s="21" t="s">
        <v>27</v>
      </c>
      <c r="L2" s="21" t="s">
        <v>193</v>
      </c>
      <c r="M2" s="21" t="s">
        <v>239</v>
      </c>
      <c r="N2" s="21" t="s">
        <v>240</v>
      </c>
      <c r="O2" s="21"/>
      <c r="P2" s="50" t="s">
        <v>253</v>
      </c>
    </row>
    <row r="3" spans="1:16" ht="12.75">
      <c r="A3" s="48">
        <v>169</v>
      </c>
      <c r="B3" s="49">
        <v>40956</v>
      </c>
      <c r="C3" s="50"/>
      <c r="D3" s="50" t="s">
        <v>185</v>
      </c>
      <c r="E3" s="21" t="s">
        <v>362</v>
      </c>
      <c r="F3" s="50" t="s">
        <v>391</v>
      </c>
      <c r="G3" s="50" t="s">
        <v>27</v>
      </c>
      <c r="H3" s="50"/>
      <c r="I3" s="50"/>
      <c r="J3" s="21" t="s">
        <v>186</v>
      </c>
      <c r="K3" s="21" t="s">
        <v>27</v>
      </c>
      <c r="L3" s="21" t="s">
        <v>193</v>
      </c>
      <c r="M3" s="21" t="s">
        <v>239</v>
      </c>
      <c r="N3" s="21" t="s">
        <v>240</v>
      </c>
      <c r="O3" s="21"/>
      <c r="P3" s="51" t="s">
        <v>254</v>
      </c>
    </row>
    <row r="4" spans="1:16" ht="12.75">
      <c r="A4" s="48">
        <v>169</v>
      </c>
      <c r="B4" s="49">
        <v>40956</v>
      </c>
      <c r="C4" s="50"/>
      <c r="D4" s="50" t="s">
        <v>185</v>
      </c>
      <c r="E4" s="21" t="s">
        <v>362</v>
      </c>
      <c r="F4" s="50" t="s">
        <v>391</v>
      </c>
      <c r="G4" s="50" t="s">
        <v>27</v>
      </c>
      <c r="H4" s="50"/>
      <c r="I4" s="50"/>
      <c r="J4" s="21" t="s">
        <v>186</v>
      </c>
      <c r="K4" s="21" t="s">
        <v>27</v>
      </c>
      <c r="L4" s="21" t="s">
        <v>193</v>
      </c>
      <c r="M4" s="21" t="s">
        <v>239</v>
      </c>
      <c r="N4" s="21" t="s">
        <v>240</v>
      </c>
      <c r="O4" s="21"/>
      <c r="P4" s="50" t="s">
        <v>255</v>
      </c>
    </row>
    <row r="5" spans="1:16" ht="12.75">
      <c r="A5" s="48">
        <v>169</v>
      </c>
      <c r="B5" s="49">
        <v>40956</v>
      </c>
      <c r="C5" s="50"/>
      <c r="D5" s="50" t="s">
        <v>185</v>
      </c>
      <c r="E5" s="21" t="s">
        <v>362</v>
      </c>
      <c r="F5" s="50" t="s">
        <v>391</v>
      </c>
      <c r="G5" s="50" t="s">
        <v>27</v>
      </c>
      <c r="H5" s="50"/>
      <c r="I5" s="50"/>
      <c r="J5" s="21" t="s">
        <v>186</v>
      </c>
      <c r="K5" s="21" t="s">
        <v>27</v>
      </c>
      <c r="L5" s="21" t="s">
        <v>193</v>
      </c>
      <c r="M5" s="21" t="s">
        <v>239</v>
      </c>
      <c r="N5" s="21" t="s">
        <v>240</v>
      </c>
      <c r="O5" s="21"/>
      <c r="P5" s="50" t="s">
        <v>256</v>
      </c>
    </row>
    <row r="6" spans="1:16" ht="12.75">
      <c r="A6" s="48">
        <v>139</v>
      </c>
      <c r="B6" s="49">
        <v>40956</v>
      </c>
      <c r="C6" s="50"/>
      <c r="D6" s="50" t="s">
        <v>185</v>
      </c>
      <c r="E6" s="21" t="s">
        <v>362</v>
      </c>
      <c r="F6" s="50" t="s">
        <v>391</v>
      </c>
      <c r="G6" s="50" t="s">
        <v>27</v>
      </c>
      <c r="H6" s="50"/>
      <c r="I6" s="50"/>
      <c r="J6" s="21" t="s">
        <v>186</v>
      </c>
      <c r="K6" s="21" t="s">
        <v>27</v>
      </c>
      <c r="L6" s="21" t="s">
        <v>193</v>
      </c>
      <c r="M6" s="21" t="s">
        <v>239</v>
      </c>
      <c r="N6" s="21" t="s">
        <v>240</v>
      </c>
      <c r="O6" s="21"/>
      <c r="P6" s="50" t="s">
        <v>257</v>
      </c>
    </row>
    <row r="7" spans="1:16" ht="12.75">
      <c r="A7" s="48">
        <v>139</v>
      </c>
      <c r="B7" s="49">
        <v>40956</v>
      </c>
      <c r="C7" s="50"/>
      <c r="D7" s="50" t="s">
        <v>185</v>
      </c>
      <c r="E7" s="21" t="s">
        <v>362</v>
      </c>
      <c r="F7" s="50" t="s">
        <v>391</v>
      </c>
      <c r="G7" s="50" t="s">
        <v>27</v>
      </c>
      <c r="H7" s="50"/>
      <c r="I7" s="50"/>
      <c r="J7" s="21" t="s">
        <v>186</v>
      </c>
      <c r="K7" s="21" t="s">
        <v>27</v>
      </c>
      <c r="L7" s="21" t="s">
        <v>193</v>
      </c>
      <c r="M7" s="21" t="s">
        <v>239</v>
      </c>
      <c r="N7" s="21" t="s">
        <v>240</v>
      </c>
      <c r="O7" s="21"/>
      <c r="P7" s="50" t="s">
        <v>258</v>
      </c>
    </row>
    <row r="8" spans="1:16" ht="12.75">
      <c r="A8" s="48">
        <v>198</v>
      </c>
      <c r="B8" s="49">
        <v>40956</v>
      </c>
      <c r="C8" s="50"/>
      <c r="D8" s="50" t="s">
        <v>185</v>
      </c>
      <c r="E8" s="21" t="s">
        <v>362</v>
      </c>
      <c r="F8" s="50" t="s">
        <v>391</v>
      </c>
      <c r="G8" s="50" t="s">
        <v>27</v>
      </c>
      <c r="H8" s="50"/>
      <c r="I8" s="50"/>
      <c r="J8" s="21" t="s">
        <v>186</v>
      </c>
      <c r="K8" s="21" t="s">
        <v>27</v>
      </c>
      <c r="L8" s="21" t="s">
        <v>193</v>
      </c>
      <c r="M8" s="21" t="s">
        <v>239</v>
      </c>
      <c r="N8" s="21" t="s">
        <v>242</v>
      </c>
      <c r="O8" s="21"/>
      <c r="P8" s="50" t="s">
        <v>259</v>
      </c>
    </row>
    <row r="9" spans="1:16" ht="12.75">
      <c r="A9" s="48">
        <v>129</v>
      </c>
      <c r="B9" s="49">
        <v>40956</v>
      </c>
      <c r="C9" s="50"/>
      <c r="D9" s="50" t="s">
        <v>185</v>
      </c>
      <c r="E9" s="21" t="s">
        <v>362</v>
      </c>
      <c r="F9" s="50" t="s">
        <v>391</v>
      </c>
      <c r="G9" s="50" t="s">
        <v>27</v>
      </c>
      <c r="H9" s="50"/>
      <c r="I9" s="50"/>
      <c r="J9" s="21" t="s">
        <v>186</v>
      </c>
      <c r="K9" s="21" t="s">
        <v>27</v>
      </c>
      <c r="L9" s="21" t="s">
        <v>193</v>
      </c>
      <c r="M9" s="21" t="s">
        <v>239</v>
      </c>
      <c r="N9" s="21" t="s">
        <v>242</v>
      </c>
      <c r="O9" s="21"/>
      <c r="P9" s="50" t="s">
        <v>260</v>
      </c>
    </row>
    <row r="10" spans="1:16" ht="12.75">
      <c r="A10" s="48">
        <v>119</v>
      </c>
      <c r="B10" s="49">
        <v>40956</v>
      </c>
      <c r="C10" s="50"/>
      <c r="D10" s="50" t="s">
        <v>185</v>
      </c>
      <c r="E10" s="21" t="s">
        <v>362</v>
      </c>
      <c r="F10" s="50" t="s">
        <v>391</v>
      </c>
      <c r="G10" s="50" t="s">
        <v>27</v>
      </c>
      <c r="H10" s="50"/>
      <c r="I10" s="50"/>
      <c r="J10" s="21" t="s">
        <v>186</v>
      </c>
      <c r="K10" s="21" t="s">
        <v>27</v>
      </c>
      <c r="L10" s="21" t="s">
        <v>193</v>
      </c>
      <c r="M10" s="21" t="s">
        <v>239</v>
      </c>
      <c r="N10" s="21" t="s">
        <v>242</v>
      </c>
      <c r="O10" s="21"/>
      <c r="P10" s="50" t="s">
        <v>261</v>
      </c>
    </row>
    <row r="11" spans="1:16" ht="12.75">
      <c r="A11" s="48">
        <v>119</v>
      </c>
      <c r="B11" s="49">
        <v>40956</v>
      </c>
      <c r="C11" s="50"/>
      <c r="D11" s="50" t="s">
        <v>185</v>
      </c>
      <c r="E11" s="21" t="s">
        <v>362</v>
      </c>
      <c r="F11" s="50" t="s">
        <v>391</v>
      </c>
      <c r="G11" s="50" t="s">
        <v>27</v>
      </c>
      <c r="H11" s="50"/>
      <c r="I11" s="50"/>
      <c r="J11" s="21" t="s">
        <v>186</v>
      </c>
      <c r="K11" s="21" t="s">
        <v>27</v>
      </c>
      <c r="L11" s="21" t="s">
        <v>193</v>
      </c>
      <c r="M11" s="21" t="s">
        <v>239</v>
      </c>
      <c r="N11" s="21" t="s">
        <v>242</v>
      </c>
      <c r="O11" s="21"/>
      <c r="P11" s="50" t="s">
        <v>262</v>
      </c>
    </row>
    <row r="12" spans="1:16" ht="12.75">
      <c r="A12" s="48">
        <v>49.5</v>
      </c>
      <c r="B12" s="49">
        <v>40956</v>
      </c>
      <c r="C12" s="50"/>
      <c r="D12" s="50" t="s">
        <v>185</v>
      </c>
      <c r="E12" s="21" t="s">
        <v>362</v>
      </c>
      <c r="F12" s="50" t="s">
        <v>391</v>
      </c>
      <c r="G12" s="50" t="s">
        <v>27</v>
      </c>
      <c r="H12" s="50"/>
      <c r="I12" s="50"/>
      <c r="J12" s="21" t="s">
        <v>186</v>
      </c>
      <c r="K12" s="21" t="s">
        <v>27</v>
      </c>
      <c r="L12" s="21" t="s">
        <v>193</v>
      </c>
      <c r="M12" s="21" t="s">
        <v>239</v>
      </c>
      <c r="N12" s="21" t="s">
        <v>242</v>
      </c>
      <c r="O12" s="21"/>
      <c r="P12" s="50" t="s">
        <v>263</v>
      </c>
    </row>
    <row r="13" spans="1:16" ht="12.75">
      <c r="A13" s="48">
        <v>99</v>
      </c>
      <c r="B13" s="49">
        <v>40956</v>
      </c>
      <c r="C13" s="50"/>
      <c r="D13" s="50" t="s">
        <v>185</v>
      </c>
      <c r="E13" s="21" t="s">
        <v>362</v>
      </c>
      <c r="F13" s="50" t="s">
        <v>391</v>
      </c>
      <c r="G13" s="50" t="s">
        <v>27</v>
      </c>
      <c r="H13" s="50"/>
      <c r="I13" s="50"/>
      <c r="J13" s="21" t="s">
        <v>186</v>
      </c>
      <c r="K13" s="21" t="s">
        <v>27</v>
      </c>
      <c r="L13" s="21" t="s">
        <v>193</v>
      </c>
      <c r="M13" s="21" t="s">
        <v>239</v>
      </c>
      <c r="N13" s="21" t="s">
        <v>242</v>
      </c>
      <c r="O13" s="21"/>
      <c r="P13" s="50" t="s">
        <v>264</v>
      </c>
    </row>
    <row r="14" spans="1:16" ht="12.75">
      <c r="A14" s="52">
        <v>129</v>
      </c>
      <c r="B14" s="49">
        <v>40956</v>
      </c>
      <c r="C14" s="50"/>
      <c r="D14" s="50" t="s">
        <v>185</v>
      </c>
      <c r="E14" s="21" t="s">
        <v>362</v>
      </c>
      <c r="F14" s="50" t="s">
        <v>391</v>
      </c>
      <c r="G14" s="50" t="s">
        <v>27</v>
      </c>
      <c r="H14" s="50"/>
      <c r="I14" s="50"/>
      <c r="J14" s="21" t="s">
        <v>186</v>
      </c>
      <c r="K14" s="21" t="s">
        <v>27</v>
      </c>
      <c r="L14" s="21" t="s">
        <v>193</v>
      </c>
      <c r="M14" s="21" t="s">
        <v>239</v>
      </c>
      <c r="N14" s="21" t="s">
        <v>242</v>
      </c>
      <c r="O14" s="21"/>
      <c r="P14" s="51" t="s">
        <v>265</v>
      </c>
    </row>
    <row r="15" spans="1:16" ht="12.75">
      <c r="A15" s="48">
        <v>119</v>
      </c>
      <c r="B15" s="49">
        <v>40956</v>
      </c>
      <c r="C15" s="50"/>
      <c r="D15" s="50" t="s">
        <v>185</v>
      </c>
      <c r="E15" s="21" t="s">
        <v>362</v>
      </c>
      <c r="F15" s="50" t="s">
        <v>391</v>
      </c>
      <c r="G15" s="50" t="s">
        <v>27</v>
      </c>
      <c r="H15" s="50"/>
      <c r="I15" s="50"/>
      <c r="J15" s="21" t="s">
        <v>186</v>
      </c>
      <c r="K15" s="21" t="s">
        <v>27</v>
      </c>
      <c r="L15" s="21" t="s">
        <v>193</v>
      </c>
      <c r="M15" s="21" t="s">
        <v>239</v>
      </c>
      <c r="N15" s="21" t="s">
        <v>242</v>
      </c>
      <c r="O15" s="21"/>
      <c r="P15" s="50" t="s">
        <v>266</v>
      </c>
    </row>
    <row r="16" spans="1:16" ht="12.75">
      <c r="A16" s="48">
        <v>119</v>
      </c>
      <c r="B16" s="49">
        <v>40956</v>
      </c>
      <c r="C16" s="50"/>
      <c r="D16" s="50" t="s">
        <v>185</v>
      </c>
      <c r="E16" s="21" t="s">
        <v>362</v>
      </c>
      <c r="F16" s="50" t="s">
        <v>391</v>
      </c>
      <c r="G16" s="50" t="s">
        <v>27</v>
      </c>
      <c r="H16" s="50"/>
      <c r="I16" s="50"/>
      <c r="J16" s="21" t="s">
        <v>186</v>
      </c>
      <c r="K16" s="21" t="s">
        <v>27</v>
      </c>
      <c r="L16" s="21" t="s">
        <v>193</v>
      </c>
      <c r="M16" s="21" t="s">
        <v>239</v>
      </c>
      <c r="N16" s="21" t="s">
        <v>242</v>
      </c>
      <c r="O16" s="21"/>
      <c r="P16" s="50" t="s">
        <v>267</v>
      </c>
    </row>
    <row r="17" spans="1:16" ht="12.75">
      <c r="A17" s="52">
        <v>129</v>
      </c>
      <c r="B17" s="49">
        <v>40956</v>
      </c>
      <c r="C17" s="50"/>
      <c r="D17" s="50" t="s">
        <v>185</v>
      </c>
      <c r="E17" s="21" t="s">
        <v>362</v>
      </c>
      <c r="F17" s="50" t="s">
        <v>391</v>
      </c>
      <c r="G17" s="50" t="s">
        <v>27</v>
      </c>
      <c r="H17" s="50"/>
      <c r="I17" s="50"/>
      <c r="J17" s="21" t="s">
        <v>186</v>
      </c>
      <c r="K17" s="21" t="s">
        <v>27</v>
      </c>
      <c r="L17" s="21" t="s">
        <v>193</v>
      </c>
      <c r="M17" s="21" t="s">
        <v>239</v>
      </c>
      <c r="N17" s="21" t="s">
        <v>242</v>
      </c>
      <c r="O17" s="21"/>
      <c r="P17" s="51" t="s">
        <v>268</v>
      </c>
    </row>
    <row r="18" spans="1:16" ht="12.75">
      <c r="A18" s="48">
        <v>198</v>
      </c>
      <c r="B18" s="49">
        <v>40956</v>
      </c>
      <c r="C18" s="50"/>
      <c r="D18" s="50" t="s">
        <v>185</v>
      </c>
      <c r="E18" s="21" t="s">
        <v>362</v>
      </c>
      <c r="F18" s="50" t="s">
        <v>391</v>
      </c>
      <c r="G18" s="50" t="s">
        <v>27</v>
      </c>
      <c r="H18" s="50"/>
      <c r="I18" s="50"/>
      <c r="J18" s="21" t="s">
        <v>186</v>
      </c>
      <c r="K18" s="21" t="s">
        <v>27</v>
      </c>
      <c r="L18" s="21" t="s">
        <v>193</v>
      </c>
      <c r="M18" s="21" t="s">
        <v>239</v>
      </c>
      <c r="N18" s="21" t="s">
        <v>242</v>
      </c>
      <c r="O18" s="21"/>
      <c r="P18" s="50" t="s">
        <v>269</v>
      </c>
    </row>
    <row r="19" spans="1:16" ht="12.75">
      <c r="A19" s="48">
        <v>99</v>
      </c>
      <c r="B19" s="49">
        <v>40956</v>
      </c>
      <c r="C19" s="50"/>
      <c r="D19" s="50" t="s">
        <v>185</v>
      </c>
      <c r="E19" s="21" t="s">
        <v>362</v>
      </c>
      <c r="F19" s="50" t="s">
        <v>391</v>
      </c>
      <c r="G19" s="50" t="s">
        <v>27</v>
      </c>
      <c r="H19" s="50"/>
      <c r="I19" s="50"/>
      <c r="J19" s="21" t="s">
        <v>186</v>
      </c>
      <c r="K19" s="21" t="s">
        <v>27</v>
      </c>
      <c r="L19" s="21" t="s">
        <v>193</v>
      </c>
      <c r="M19" s="21" t="s">
        <v>239</v>
      </c>
      <c r="N19" s="21" t="s">
        <v>242</v>
      </c>
      <c r="O19" s="21"/>
      <c r="P19" s="50" t="s">
        <v>270</v>
      </c>
    </row>
    <row r="20" spans="1:16" ht="12.75">
      <c r="A20" s="48">
        <v>238</v>
      </c>
      <c r="B20" s="49">
        <v>40956</v>
      </c>
      <c r="C20" s="50"/>
      <c r="D20" s="50" t="s">
        <v>185</v>
      </c>
      <c r="E20" s="21" t="s">
        <v>362</v>
      </c>
      <c r="F20" s="50" t="s">
        <v>391</v>
      </c>
      <c r="G20" s="50" t="s">
        <v>27</v>
      </c>
      <c r="H20" s="50"/>
      <c r="I20" s="50"/>
      <c r="J20" s="21" t="s">
        <v>186</v>
      </c>
      <c r="K20" s="21" t="s">
        <v>27</v>
      </c>
      <c r="L20" s="21" t="s">
        <v>193</v>
      </c>
      <c r="M20" s="21" t="s">
        <v>239</v>
      </c>
      <c r="N20" s="21" t="s">
        <v>242</v>
      </c>
      <c r="O20" s="21"/>
      <c r="P20" s="50" t="s">
        <v>271</v>
      </c>
    </row>
    <row r="21" spans="1:16" ht="12.75">
      <c r="A21" s="52">
        <v>129</v>
      </c>
      <c r="B21" s="49">
        <v>40956</v>
      </c>
      <c r="C21" s="50"/>
      <c r="D21" s="50" t="s">
        <v>185</v>
      </c>
      <c r="E21" s="21" t="s">
        <v>362</v>
      </c>
      <c r="F21" s="50" t="s">
        <v>391</v>
      </c>
      <c r="G21" s="50" t="s">
        <v>27</v>
      </c>
      <c r="H21" s="50"/>
      <c r="I21" s="50"/>
      <c r="J21" s="21" t="s">
        <v>186</v>
      </c>
      <c r="K21" s="21" t="s">
        <v>27</v>
      </c>
      <c r="L21" s="21" t="s">
        <v>193</v>
      </c>
      <c r="M21" s="21" t="s">
        <v>239</v>
      </c>
      <c r="N21" s="21" t="s">
        <v>242</v>
      </c>
      <c r="O21" s="21"/>
      <c r="P21" s="51" t="s">
        <v>272</v>
      </c>
    </row>
    <row r="22" spans="1:16" ht="12.75">
      <c r="A22" s="48">
        <v>99</v>
      </c>
      <c r="B22" s="49">
        <v>40956</v>
      </c>
      <c r="C22" s="50"/>
      <c r="D22" s="50" t="s">
        <v>185</v>
      </c>
      <c r="E22" s="21" t="s">
        <v>362</v>
      </c>
      <c r="F22" s="50" t="s">
        <v>391</v>
      </c>
      <c r="G22" s="50" t="s">
        <v>27</v>
      </c>
      <c r="H22" s="50"/>
      <c r="I22" s="50"/>
      <c r="J22" s="21" t="s">
        <v>186</v>
      </c>
      <c r="K22" s="21" t="s">
        <v>27</v>
      </c>
      <c r="L22" s="21" t="s">
        <v>193</v>
      </c>
      <c r="M22" s="21" t="s">
        <v>239</v>
      </c>
      <c r="N22" s="21" t="s">
        <v>242</v>
      </c>
      <c r="O22" s="21"/>
      <c r="P22" s="50" t="s">
        <v>273</v>
      </c>
    </row>
    <row r="23" spans="1:16" ht="12.75">
      <c r="A23" s="48">
        <v>198</v>
      </c>
      <c r="B23" s="49">
        <v>40956</v>
      </c>
      <c r="C23" s="50"/>
      <c r="D23" s="50" t="s">
        <v>185</v>
      </c>
      <c r="E23" s="21" t="s">
        <v>362</v>
      </c>
      <c r="F23" s="50" t="s">
        <v>391</v>
      </c>
      <c r="G23" s="50" t="s">
        <v>27</v>
      </c>
      <c r="H23" s="50"/>
      <c r="I23" s="50"/>
      <c r="J23" s="21" t="s">
        <v>186</v>
      </c>
      <c r="K23" s="21" t="s">
        <v>27</v>
      </c>
      <c r="L23" s="21" t="s">
        <v>193</v>
      </c>
      <c r="M23" s="21" t="s">
        <v>239</v>
      </c>
      <c r="N23" s="21" t="s">
        <v>242</v>
      </c>
      <c r="O23" s="21"/>
      <c r="P23" s="50" t="s">
        <v>274</v>
      </c>
    </row>
    <row r="24" spans="1:16" ht="12.75">
      <c r="A24" s="48">
        <v>119</v>
      </c>
      <c r="B24" s="49">
        <v>40956</v>
      </c>
      <c r="C24" s="50"/>
      <c r="D24" s="50" t="s">
        <v>185</v>
      </c>
      <c r="E24" s="21" t="s">
        <v>362</v>
      </c>
      <c r="F24" s="50" t="s">
        <v>391</v>
      </c>
      <c r="G24" s="50" t="s">
        <v>27</v>
      </c>
      <c r="H24" s="50"/>
      <c r="I24" s="50"/>
      <c r="J24" s="21" t="s">
        <v>186</v>
      </c>
      <c r="K24" s="21" t="s">
        <v>27</v>
      </c>
      <c r="L24" s="21" t="s">
        <v>193</v>
      </c>
      <c r="M24" s="21" t="s">
        <v>239</v>
      </c>
      <c r="N24" s="21" t="s">
        <v>242</v>
      </c>
      <c r="O24" s="21"/>
      <c r="P24" s="50" t="s">
        <v>275</v>
      </c>
    </row>
    <row r="25" spans="1:16" ht="12.75">
      <c r="A25" s="48">
        <v>198</v>
      </c>
      <c r="B25" s="49">
        <v>40956</v>
      </c>
      <c r="C25" s="50"/>
      <c r="D25" s="50" t="s">
        <v>185</v>
      </c>
      <c r="E25" s="21" t="s">
        <v>362</v>
      </c>
      <c r="F25" s="50" t="s">
        <v>391</v>
      </c>
      <c r="G25" s="50" t="s">
        <v>27</v>
      </c>
      <c r="H25" s="50"/>
      <c r="I25" s="50"/>
      <c r="J25" s="21" t="s">
        <v>186</v>
      </c>
      <c r="K25" s="21" t="s">
        <v>27</v>
      </c>
      <c r="L25" s="21" t="s">
        <v>193</v>
      </c>
      <c r="M25" s="21" t="s">
        <v>239</v>
      </c>
      <c r="N25" s="21" t="s">
        <v>242</v>
      </c>
      <c r="O25" s="21"/>
      <c r="P25" s="50" t="s">
        <v>276</v>
      </c>
    </row>
    <row r="26" spans="1:16" ht="12.75">
      <c r="A26" s="48">
        <v>99</v>
      </c>
      <c r="B26" s="49">
        <v>40956</v>
      </c>
      <c r="C26" s="50"/>
      <c r="D26" s="50" t="s">
        <v>185</v>
      </c>
      <c r="E26" s="21" t="s">
        <v>362</v>
      </c>
      <c r="F26" s="50" t="s">
        <v>391</v>
      </c>
      <c r="G26" s="50" t="s">
        <v>27</v>
      </c>
      <c r="H26" s="50"/>
      <c r="I26" s="50"/>
      <c r="J26" s="21" t="s">
        <v>186</v>
      </c>
      <c r="K26" s="21" t="s">
        <v>27</v>
      </c>
      <c r="L26" s="21" t="s">
        <v>193</v>
      </c>
      <c r="M26" s="21" t="s">
        <v>239</v>
      </c>
      <c r="N26" s="21" t="s">
        <v>242</v>
      </c>
      <c r="O26" s="21"/>
      <c r="P26" s="50" t="s">
        <v>247</v>
      </c>
    </row>
    <row r="27" spans="1:16" ht="12.75">
      <c r="A27" s="48">
        <v>198</v>
      </c>
      <c r="B27" s="49">
        <v>40956</v>
      </c>
      <c r="C27" s="50"/>
      <c r="D27" s="50" t="s">
        <v>185</v>
      </c>
      <c r="E27" s="21" t="s">
        <v>362</v>
      </c>
      <c r="F27" s="50" t="s">
        <v>391</v>
      </c>
      <c r="G27" s="50" t="s">
        <v>27</v>
      </c>
      <c r="H27" s="50"/>
      <c r="I27" s="50"/>
      <c r="J27" s="21" t="s">
        <v>186</v>
      </c>
      <c r="K27" s="21" t="s">
        <v>27</v>
      </c>
      <c r="L27" s="21" t="s">
        <v>193</v>
      </c>
      <c r="M27" s="21" t="s">
        <v>239</v>
      </c>
      <c r="N27" s="21" t="s">
        <v>242</v>
      </c>
      <c r="O27" s="21"/>
      <c r="P27" s="50" t="s">
        <v>277</v>
      </c>
    </row>
    <row r="28" spans="1:16" ht="12.75">
      <c r="A28" s="48">
        <v>238</v>
      </c>
      <c r="B28" s="49">
        <v>40956</v>
      </c>
      <c r="C28" s="50"/>
      <c r="D28" s="50" t="s">
        <v>185</v>
      </c>
      <c r="E28" s="21" t="s">
        <v>362</v>
      </c>
      <c r="F28" s="50" t="s">
        <v>391</v>
      </c>
      <c r="G28" s="50" t="s">
        <v>27</v>
      </c>
      <c r="H28" s="50"/>
      <c r="I28" s="50"/>
      <c r="J28" s="21" t="s">
        <v>186</v>
      </c>
      <c r="K28" s="21" t="s">
        <v>27</v>
      </c>
      <c r="L28" s="21" t="s">
        <v>193</v>
      </c>
      <c r="M28" s="21" t="s">
        <v>239</v>
      </c>
      <c r="N28" s="21" t="s">
        <v>242</v>
      </c>
      <c r="O28" s="21"/>
      <c r="P28" s="50" t="s">
        <v>278</v>
      </c>
    </row>
    <row r="29" spans="1:16" ht="12.75">
      <c r="A29" s="48">
        <v>119</v>
      </c>
      <c r="B29" s="49">
        <v>40956</v>
      </c>
      <c r="C29" s="50"/>
      <c r="D29" s="50" t="s">
        <v>185</v>
      </c>
      <c r="E29" s="21" t="s">
        <v>362</v>
      </c>
      <c r="F29" s="50" t="s">
        <v>391</v>
      </c>
      <c r="G29" s="50" t="s">
        <v>27</v>
      </c>
      <c r="H29" s="50"/>
      <c r="I29" s="50"/>
      <c r="J29" s="21" t="s">
        <v>186</v>
      </c>
      <c r="K29" s="21" t="s">
        <v>27</v>
      </c>
      <c r="L29" s="21" t="s">
        <v>193</v>
      </c>
      <c r="M29" s="21" t="s">
        <v>239</v>
      </c>
      <c r="N29" s="21" t="s">
        <v>242</v>
      </c>
      <c r="O29" s="21"/>
      <c r="P29" s="50" t="s">
        <v>279</v>
      </c>
    </row>
    <row r="30" spans="1:16" ht="12.75">
      <c r="A30" s="48">
        <v>99</v>
      </c>
      <c r="B30" s="49">
        <v>40956</v>
      </c>
      <c r="C30" s="50"/>
      <c r="D30" s="50" t="s">
        <v>185</v>
      </c>
      <c r="E30" s="21" t="s">
        <v>362</v>
      </c>
      <c r="F30" s="50" t="s">
        <v>391</v>
      </c>
      <c r="G30" s="50" t="s">
        <v>27</v>
      </c>
      <c r="H30" s="50"/>
      <c r="I30" s="50"/>
      <c r="J30" s="21" t="s">
        <v>186</v>
      </c>
      <c r="K30" s="21" t="s">
        <v>27</v>
      </c>
      <c r="L30" s="21" t="s">
        <v>193</v>
      </c>
      <c r="M30" s="21" t="s">
        <v>239</v>
      </c>
      <c r="N30" s="21" t="s">
        <v>242</v>
      </c>
      <c r="O30" s="21"/>
      <c r="P30" s="50" t="s">
        <v>280</v>
      </c>
    </row>
    <row r="31" spans="1:16" ht="12.75">
      <c r="A31" s="48">
        <v>99</v>
      </c>
      <c r="B31" s="49">
        <v>40956</v>
      </c>
      <c r="C31" s="50"/>
      <c r="D31" s="50" t="s">
        <v>185</v>
      </c>
      <c r="E31" s="21" t="s">
        <v>362</v>
      </c>
      <c r="F31" s="50" t="s">
        <v>391</v>
      </c>
      <c r="G31" s="50" t="s">
        <v>27</v>
      </c>
      <c r="H31" s="50"/>
      <c r="I31" s="50"/>
      <c r="J31" s="21" t="s">
        <v>186</v>
      </c>
      <c r="K31" s="21" t="s">
        <v>27</v>
      </c>
      <c r="L31" s="21" t="s">
        <v>193</v>
      </c>
      <c r="M31" s="21" t="s">
        <v>239</v>
      </c>
      <c r="N31" s="21" t="s">
        <v>242</v>
      </c>
      <c r="O31" s="21"/>
      <c r="P31" s="50" t="s">
        <v>281</v>
      </c>
    </row>
    <row r="32" spans="1:16" ht="12.75">
      <c r="A32" s="48">
        <v>198</v>
      </c>
      <c r="B32" s="49">
        <v>40956</v>
      </c>
      <c r="C32" s="50"/>
      <c r="D32" s="50" t="s">
        <v>185</v>
      </c>
      <c r="E32" s="21" t="s">
        <v>362</v>
      </c>
      <c r="F32" s="50" t="s">
        <v>391</v>
      </c>
      <c r="G32" s="50" t="s">
        <v>27</v>
      </c>
      <c r="H32" s="50"/>
      <c r="I32" s="50"/>
      <c r="J32" s="21" t="s">
        <v>186</v>
      </c>
      <c r="K32" s="21" t="s">
        <v>27</v>
      </c>
      <c r="L32" s="21" t="s">
        <v>193</v>
      </c>
      <c r="M32" s="21" t="s">
        <v>239</v>
      </c>
      <c r="N32" s="21" t="s">
        <v>242</v>
      </c>
      <c r="O32" s="21"/>
      <c r="P32" s="50" t="s">
        <v>282</v>
      </c>
    </row>
    <row r="33" spans="1:16" ht="12.75">
      <c r="A33" s="53">
        <v>65</v>
      </c>
      <c r="B33" s="49">
        <v>40956</v>
      </c>
      <c r="C33" s="50"/>
      <c r="D33" s="50" t="s">
        <v>185</v>
      </c>
      <c r="E33" s="21" t="s">
        <v>362</v>
      </c>
      <c r="F33" s="50" t="s">
        <v>391</v>
      </c>
      <c r="G33" s="50" t="s">
        <v>27</v>
      </c>
      <c r="H33" s="50"/>
      <c r="I33" s="50"/>
      <c r="J33" s="21" t="s">
        <v>186</v>
      </c>
      <c r="K33" s="21" t="s">
        <v>27</v>
      </c>
      <c r="L33" s="21" t="s">
        <v>193</v>
      </c>
      <c r="M33" s="21" t="s">
        <v>239</v>
      </c>
      <c r="N33" s="21" t="s">
        <v>242</v>
      </c>
      <c r="O33" s="21"/>
      <c r="P33" s="50" t="s">
        <v>283</v>
      </c>
    </row>
    <row r="34" spans="1:16" ht="12.75">
      <c r="A34" s="48">
        <v>238</v>
      </c>
      <c r="B34" s="49">
        <v>40956</v>
      </c>
      <c r="C34" s="50"/>
      <c r="D34" s="50" t="s">
        <v>185</v>
      </c>
      <c r="E34" s="21" t="s">
        <v>362</v>
      </c>
      <c r="F34" s="50" t="s">
        <v>391</v>
      </c>
      <c r="G34" s="50" t="s">
        <v>27</v>
      </c>
      <c r="H34" s="50"/>
      <c r="I34" s="50"/>
      <c r="J34" s="21" t="s">
        <v>186</v>
      </c>
      <c r="K34" s="21" t="s">
        <v>27</v>
      </c>
      <c r="L34" s="21" t="s">
        <v>193</v>
      </c>
      <c r="M34" s="21" t="s">
        <v>239</v>
      </c>
      <c r="N34" s="21" t="s">
        <v>242</v>
      </c>
      <c r="O34" s="21"/>
      <c r="P34" s="50" t="s">
        <v>284</v>
      </c>
    </row>
    <row r="35" spans="1:16" ht="12.75">
      <c r="A35" s="48">
        <v>99</v>
      </c>
      <c r="B35" s="49">
        <v>40956</v>
      </c>
      <c r="C35" s="50"/>
      <c r="D35" s="50" t="s">
        <v>185</v>
      </c>
      <c r="E35" s="21" t="s">
        <v>362</v>
      </c>
      <c r="F35" s="50" t="s">
        <v>391</v>
      </c>
      <c r="G35" s="50" t="s">
        <v>27</v>
      </c>
      <c r="H35" s="50"/>
      <c r="I35" s="50"/>
      <c r="J35" s="21" t="s">
        <v>186</v>
      </c>
      <c r="K35" s="21" t="s">
        <v>27</v>
      </c>
      <c r="L35" s="21" t="s">
        <v>193</v>
      </c>
      <c r="M35" s="21" t="s">
        <v>239</v>
      </c>
      <c r="N35" s="21" t="s">
        <v>242</v>
      </c>
      <c r="O35" s="21"/>
      <c r="P35" s="50" t="s">
        <v>285</v>
      </c>
    </row>
    <row r="36" spans="1:16" ht="12.75">
      <c r="A36" s="52">
        <v>75</v>
      </c>
      <c r="B36" s="49">
        <v>40956</v>
      </c>
      <c r="C36" s="50"/>
      <c r="D36" s="50" t="s">
        <v>185</v>
      </c>
      <c r="E36" s="21" t="s">
        <v>362</v>
      </c>
      <c r="F36" s="50" t="s">
        <v>391</v>
      </c>
      <c r="G36" s="50" t="s">
        <v>27</v>
      </c>
      <c r="H36" s="50"/>
      <c r="I36" s="50"/>
      <c r="J36" s="21" t="s">
        <v>186</v>
      </c>
      <c r="K36" s="21" t="s">
        <v>27</v>
      </c>
      <c r="L36" s="21" t="s">
        <v>193</v>
      </c>
      <c r="M36" s="21" t="s">
        <v>239</v>
      </c>
      <c r="N36" s="21" t="s">
        <v>248</v>
      </c>
      <c r="O36" s="21"/>
      <c r="P36" s="51" t="s">
        <v>286</v>
      </c>
    </row>
    <row r="37" spans="1:16" ht="12.75">
      <c r="A37" s="52">
        <v>75</v>
      </c>
      <c r="B37" s="49">
        <v>40956</v>
      </c>
      <c r="C37" s="50"/>
      <c r="D37" s="50" t="s">
        <v>185</v>
      </c>
      <c r="E37" s="21" t="s">
        <v>362</v>
      </c>
      <c r="F37" s="50" t="s">
        <v>391</v>
      </c>
      <c r="G37" s="50" t="s">
        <v>27</v>
      </c>
      <c r="H37" s="50"/>
      <c r="I37" s="50"/>
      <c r="J37" s="21" t="s">
        <v>186</v>
      </c>
      <c r="K37" s="21" t="s">
        <v>27</v>
      </c>
      <c r="L37" s="21" t="s">
        <v>193</v>
      </c>
      <c r="M37" s="21" t="s">
        <v>239</v>
      </c>
      <c r="N37" s="21" t="s">
        <v>248</v>
      </c>
      <c r="O37" s="21"/>
      <c r="P37" s="51" t="s">
        <v>287</v>
      </c>
    </row>
    <row r="38" spans="1:16" ht="12.75">
      <c r="A38" s="48">
        <v>130</v>
      </c>
      <c r="B38" s="49">
        <v>40956</v>
      </c>
      <c r="C38" s="50"/>
      <c r="D38" s="50" t="s">
        <v>185</v>
      </c>
      <c r="E38" s="21" t="s">
        <v>362</v>
      </c>
      <c r="F38" s="50" t="s">
        <v>391</v>
      </c>
      <c r="G38" s="50" t="s">
        <v>27</v>
      </c>
      <c r="H38" s="50"/>
      <c r="I38" s="50"/>
      <c r="J38" s="21" t="s">
        <v>186</v>
      </c>
      <c r="K38" s="21" t="s">
        <v>27</v>
      </c>
      <c r="L38" s="21" t="s">
        <v>193</v>
      </c>
      <c r="M38" s="21" t="s">
        <v>239</v>
      </c>
      <c r="N38" s="21" t="s">
        <v>248</v>
      </c>
      <c r="O38" s="21"/>
      <c r="P38" s="50" t="s">
        <v>288</v>
      </c>
    </row>
    <row r="39" spans="1:16" ht="12.75">
      <c r="A39" s="48">
        <v>65</v>
      </c>
      <c r="B39" s="49">
        <v>40956</v>
      </c>
      <c r="C39" s="50"/>
      <c r="D39" s="50" t="s">
        <v>185</v>
      </c>
      <c r="E39" s="21" t="s">
        <v>362</v>
      </c>
      <c r="F39" s="50" t="s">
        <v>391</v>
      </c>
      <c r="G39" s="50" t="s">
        <v>27</v>
      </c>
      <c r="H39" s="50"/>
      <c r="I39" s="50"/>
      <c r="J39" s="21" t="s">
        <v>186</v>
      </c>
      <c r="K39" s="21" t="s">
        <v>27</v>
      </c>
      <c r="L39" s="21" t="s">
        <v>193</v>
      </c>
      <c r="M39" s="21" t="s">
        <v>239</v>
      </c>
      <c r="N39" s="21" t="s">
        <v>248</v>
      </c>
      <c r="O39" s="21"/>
      <c r="P39" s="50" t="s">
        <v>289</v>
      </c>
    </row>
    <row r="40" spans="1:16" ht="15">
      <c r="A40" s="54">
        <v>75</v>
      </c>
      <c r="B40" s="49">
        <v>40956</v>
      </c>
      <c r="C40" s="50"/>
      <c r="D40" s="50" t="s">
        <v>185</v>
      </c>
      <c r="E40" s="21" t="s">
        <v>362</v>
      </c>
      <c r="F40" s="50" t="s">
        <v>391</v>
      </c>
      <c r="G40" s="50" t="s">
        <v>27</v>
      </c>
      <c r="H40" s="50"/>
      <c r="I40" s="50"/>
      <c r="J40" s="21" t="s">
        <v>186</v>
      </c>
      <c r="K40" s="21" t="s">
        <v>27</v>
      </c>
      <c r="L40" s="21" t="s">
        <v>193</v>
      </c>
      <c r="M40" s="21" t="s">
        <v>239</v>
      </c>
      <c r="N40" s="21" t="s">
        <v>248</v>
      </c>
      <c r="O40" s="21"/>
      <c r="P40" s="51" t="s">
        <v>290</v>
      </c>
    </row>
    <row r="41" spans="1:16" ht="12.75">
      <c r="A41" s="53">
        <v>75</v>
      </c>
      <c r="B41" s="49">
        <v>40956</v>
      </c>
      <c r="C41" s="50"/>
      <c r="D41" s="50" t="s">
        <v>185</v>
      </c>
      <c r="E41" s="21" t="s">
        <v>362</v>
      </c>
      <c r="F41" s="50" t="s">
        <v>391</v>
      </c>
      <c r="G41" s="50" t="s">
        <v>27</v>
      </c>
      <c r="H41" s="50"/>
      <c r="I41" s="50"/>
      <c r="J41" s="21" t="s">
        <v>186</v>
      </c>
      <c r="K41" s="21" t="s">
        <v>27</v>
      </c>
      <c r="L41" s="21" t="s">
        <v>193</v>
      </c>
      <c r="M41" s="21" t="s">
        <v>239</v>
      </c>
      <c r="N41" s="21" t="s">
        <v>248</v>
      </c>
      <c r="O41" s="21"/>
      <c r="P41" s="50" t="s">
        <v>291</v>
      </c>
    </row>
    <row r="42" spans="1:16" ht="12.75">
      <c r="A42" s="48">
        <v>65</v>
      </c>
      <c r="B42" s="49">
        <v>40956</v>
      </c>
      <c r="C42" s="50"/>
      <c r="D42" s="50" t="s">
        <v>185</v>
      </c>
      <c r="E42" s="21" t="s">
        <v>362</v>
      </c>
      <c r="F42" s="50" t="s">
        <v>391</v>
      </c>
      <c r="G42" s="50" t="s">
        <v>27</v>
      </c>
      <c r="H42" s="50"/>
      <c r="I42" s="50"/>
      <c r="J42" s="21" t="s">
        <v>186</v>
      </c>
      <c r="K42" s="21" t="s">
        <v>27</v>
      </c>
      <c r="L42" s="21" t="s">
        <v>193</v>
      </c>
      <c r="M42" s="21" t="s">
        <v>239</v>
      </c>
      <c r="N42" s="21" t="s">
        <v>248</v>
      </c>
      <c r="O42" s="21"/>
      <c r="P42" s="50" t="s">
        <v>292</v>
      </c>
    </row>
    <row r="43" spans="1:16" ht="12.75">
      <c r="A43" s="48">
        <v>65</v>
      </c>
      <c r="B43" s="49">
        <v>40956</v>
      </c>
      <c r="C43" s="50"/>
      <c r="D43" s="50" t="s">
        <v>185</v>
      </c>
      <c r="E43" s="21" t="s">
        <v>362</v>
      </c>
      <c r="F43" s="50" t="s">
        <v>391</v>
      </c>
      <c r="G43" s="50" t="s">
        <v>27</v>
      </c>
      <c r="H43" s="50"/>
      <c r="I43" s="50"/>
      <c r="J43" s="21" t="s">
        <v>186</v>
      </c>
      <c r="K43" s="21" t="s">
        <v>27</v>
      </c>
      <c r="L43" s="21" t="s">
        <v>193</v>
      </c>
      <c r="M43" s="21" t="s">
        <v>239</v>
      </c>
      <c r="N43" s="21" t="s">
        <v>248</v>
      </c>
      <c r="O43" s="21"/>
      <c r="P43" s="50" t="s">
        <v>293</v>
      </c>
    </row>
    <row r="44" spans="1:16" ht="12.75">
      <c r="A44" s="53">
        <v>75</v>
      </c>
      <c r="B44" s="49">
        <v>40956</v>
      </c>
      <c r="C44" s="50"/>
      <c r="D44" s="50" t="s">
        <v>185</v>
      </c>
      <c r="E44" s="21" t="s">
        <v>362</v>
      </c>
      <c r="F44" s="50" t="s">
        <v>391</v>
      </c>
      <c r="G44" s="50" t="s">
        <v>27</v>
      </c>
      <c r="H44" s="50"/>
      <c r="I44" s="50"/>
      <c r="J44" s="21" t="s">
        <v>186</v>
      </c>
      <c r="K44" s="21" t="s">
        <v>27</v>
      </c>
      <c r="L44" s="21" t="s">
        <v>193</v>
      </c>
      <c r="M44" s="21" t="s">
        <v>239</v>
      </c>
      <c r="N44" s="21" t="s">
        <v>248</v>
      </c>
      <c r="O44" s="21"/>
      <c r="P44" s="50" t="s">
        <v>294</v>
      </c>
    </row>
    <row r="45" spans="1:16" ht="12.75">
      <c r="A45" s="53">
        <v>75</v>
      </c>
      <c r="B45" s="49">
        <v>40956</v>
      </c>
      <c r="C45" s="50"/>
      <c r="D45" s="50" t="s">
        <v>185</v>
      </c>
      <c r="E45" s="21" t="s">
        <v>362</v>
      </c>
      <c r="F45" s="50" t="s">
        <v>391</v>
      </c>
      <c r="G45" s="50" t="s">
        <v>27</v>
      </c>
      <c r="H45" s="50"/>
      <c r="I45" s="50"/>
      <c r="J45" s="21" t="s">
        <v>186</v>
      </c>
      <c r="K45" s="21" t="s">
        <v>27</v>
      </c>
      <c r="L45" s="21" t="s">
        <v>193</v>
      </c>
      <c r="M45" s="21" t="s">
        <v>239</v>
      </c>
      <c r="N45" s="21" t="s">
        <v>248</v>
      </c>
      <c r="O45" s="21"/>
      <c r="P45" s="50" t="s">
        <v>295</v>
      </c>
    </row>
    <row r="46" spans="1:16" ht="12.75">
      <c r="A46" s="48">
        <v>65</v>
      </c>
      <c r="B46" s="49">
        <v>40956</v>
      </c>
      <c r="C46" s="50"/>
      <c r="D46" s="50" t="s">
        <v>185</v>
      </c>
      <c r="E46" s="21" t="s">
        <v>362</v>
      </c>
      <c r="F46" s="50" t="s">
        <v>391</v>
      </c>
      <c r="G46" s="50" t="s">
        <v>27</v>
      </c>
      <c r="H46" s="50"/>
      <c r="I46" s="50"/>
      <c r="J46" s="21" t="s">
        <v>186</v>
      </c>
      <c r="K46" s="21" t="s">
        <v>27</v>
      </c>
      <c r="L46" s="21" t="s">
        <v>193</v>
      </c>
      <c r="M46" s="21" t="s">
        <v>239</v>
      </c>
      <c r="N46" s="21" t="s">
        <v>248</v>
      </c>
      <c r="O46" s="21"/>
      <c r="P46" s="50" t="s">
        <v>296</v>
      </c>
    </row>
    <row r="47" spans="1:16" ht="12.75">
      <c r="A47" s="48">
        <v>65</v>
      </c>
      <c r="B47" s="49">
        <v>40956</v>
      </c>
      <c r="C47" s="50"/>
      <c r="D47" s="50" t="s">
        <v>185</v>
      </c>
      <c r="E47" s="21" t="s">
        <v>362</v>
      </c>
      <c r="F47" s="50" t="s">
        <v>391</v>
      </c>
      <c r="G47" s="50" t="s">
        <v>27</v>
      </c>
      <c r="H47" s="50"/>
      <c r="I47" s="50"/>
      <c r="J47" s="21" t="s">
        <v>186</v>
      </c>
      <c r="K47" s="21" t="s">
        <v>27</v>
      </c>
      <c r="L47" s="21" t="s">
        <v>193</v>
      </c>
      <c r="M47" s="21" t="s">
        <v>239</v>
      </c>
      <c r="N47" s="21" t="s">
        <v>248</v>
      </c>
      <c r="O47" s="21"/>
      <c r="P47" s="50" t="s">
        <v>297</v>
      </c>
    </row>
    <row r="48" spans="1:16" ht="12.75">
      <c r="A48" s="48">
        <v>65</v>
      </c>
      <c r="B48" s="49">
        <v>40956</v>
      </c>
      <c r="C48" s="50"/>
      <c r="D48" s="50" t="s">
        <v>185</v>
      </c>
      <c r="E48" s="21" t="s">
        <v>362</v>
      </c>
      <c r="F48" s="50" t="s">
        <v>391</v>
      </c>
      <c r="G48" s="50" t="s">
        <v>27</v>
      </c>
      <c r="H48" s="50"/>
      <c r="I48" s="50"/>
      <c r="J48" s="21" t="s">
        <v>186</v>
      </c>
      <c r="K48" s="21" t="s">
        <v>27</v>
      </c>
      <c r="L48" s="21" t="s">
        <v>193</v>
      </c>
      <c r="M48" s="21" t="s">
        <v>239</v>
      </c>
      <c r="N48" s="21" t="s">
        <v>248</v>
      </c>
      <c r="O48" s="21"/>
      <c r="P48" s="50" t="s">
        <v>298</v>
      </c>
    </row>
    <row r="49" spans="1:16" ht="12.75">
      <c r="A49" s="53">
        <v>75</v>
      </c>
      <c r="B49" s="49">
        <v>40956</v>
      </c>
      <c r="C49" s="50"/>
      <c r="D49" s="50" t="s">
        <v>185</v>
      </c>
      <c r="E49" s="21" t="s">
        <v>362</v>
      </c>
      <c r="F49" s="50" t="s">
        <v>391</v>
      </c>
      <c r="G49" s="50" t="s">
        <v>27</v>
      </c>
      <c r="H49" s="50"/>
      <c r="I49" s="50"/>
      <c r="J49" s="21" t="s">
        <v>186</v>
      </c>
      <c r="K49" s="21" t="s">
        <v>27</v>
      </c>
      <c r="L49" s="21" t="s">
        <v>193</v>
      </c>
      <c r="M49" s="21" t="s">
        <v>239</v>
      </c>
      <c r="N49" s="21" t="s">
        <v>248</v>
      </c>
      <c r="O49" s="21"/>
      <c r="P49" s="50" t="s">
        <v>299</v>
      </c>
    </row>
    <row r="50" spans="1:16" ht="12.75">
      <c r="A50" s="53">
        <v>75</v>
      </c>
      <c r="B50" s="49">
        <v>40956</v>
      </c>
      <c r="C50" s="50"/>
      <c r="D50" s="50" t="s">
        <v>185</v>
      </c>
      <c r="E50" s="21" t="s">
        <v>362</v>
      </c>
      <c r="F50" s="50" t="s">
        <v>391</v>
      </c>
      <c r="G50" s="50" t="s">
        <v>27</v>
      </c>
      <c r="H50" s="50"/>
      <c r="I50" s="50"/>
      <c r="J50" s="21" t="s">
        <v>186</v>
      </c>
      <c r="K50" s="21" t="s">
        <v>27</v>
      </c>
      <c r="L50" s="21" t="s">
        <v>193</v>
      </c>
      <c r="M50" s="21" t="s">
        <v>239</v>
      </c>
      <c r="N50" s="21" t="s">
        <v>248</v>
      </c>
      <c r="O50" s="21"/>
      <c r="P50" s="51" t="s">
        <v>300</v>
      </c>
    </row>
    <row r="51" spans="1:16" ht="12.75">
      <c r="A51" s="53">
        <v>75</v>
      </c>
      <c r="B51" s="49">
        <v>40956</v>
      </c>
      <c r="C51" s="50"/>
      <c r="D51" s="50" t="s">
        <v>185</v>
      </c>
      <c r="E51" s="21" t="s">
        <v>362</v>
      </c>
      <c r="F51" s="50" t="s">
        <v>391</v>
      </c>
      <c r="G51" s="50" t="s">
        <v>27</v>
      </c>
      <c r="H51" s="50"/>
      <c r="I51" s="50"/>
      <c r="J51" s="21" t="s">
        <v>186</v>
      </c>
      <c r="K51" s="21" t="s">
        <v>27</v>
      </c>
      <c r="L51" s="21" t="s">
        <v>193</v>
      </c>
      <c r="M51" s="21" t="s">
        <v>239</v>
      </c>
      <c r="N51" s="21" t="s">
        <v>248</v>
      </c>
      <c r="O51" s="21"/>
      <c r="P51" s="51" t="s">
        <v>301</v>
      </c>
    </row>
    <row r="52" spans="1:16" ht="12.75">
      <c r="A52" s="53">
        <v>20</v>
      </c>
      <c r="B52" s="49">
        <v>40956</v>
      </c>
      <c r="C52" s="50"/>
      <c r="D52" s="50" t="s">
        <v>185</v>
      </c>
      <c r="E52" s="21" t="s">
        <v>362</v>
      </c>
      <c r="F52" s="50" t="s">
        <v>391</v>
      </c>
      <c r="G52" s="50" t="s">
        <v>27</v>
      </c>
      <c r="H52" s="50"/>
      <c r="I52" s="50"/>
      <c r="J52" s="21" t="s">
        <v>186</v>
      </c>
      <c r="K52" s="21" t="s">
        <v>27</v>
      </c>
      <c r="L52" s="21" t="s">
        <v>193</v>
      </c>
      <c r="M52" s="21" t="s">
        <v>239</v>
      </c>
      <c r="N52" s="21" t="s">
        <v>249</v>
      </c>
      <c r="O52" s="21"/>
      <c r="P52" s="50" t="s">
        <v>302</v>
      </c>
    </row>
    <row r="53" spans="1:16" ht="12.75">
      <c r="A53" s="53">
        <v>20</v>
      </c>
      <c r="B53" s="49">
        <v>40956</v>
      </c>
      <c r="C53" s="50"/>
      <c r="D53" s="50" t="s">
        <v>185</v>
      </c>
      <c r="E53" s="21" t="s">
        <v>362</v>
      </c>
      <c r="F53" s="50" t="s">
        <v>391</v>
      </c>
      <c r="G53" s="50" t="s">
        <v>27</v>
      </c>
      <c r="H53" s="50"/>
      <c r="I53" s="50"/>
      <c r="J53" s="21" t="s">
        <v>186</v>
      </c>
      <c r="K53" s="21" t="s">
        <v>27</v>
      </c>
      <c r="L53" s="21" t="s">
        <v>193</v>
      </c>
      <c r="M53" s="21" t="s">
        <v>239</v>
      </c>
      <c r="N53" s="21" t="s">
        <v>249</v>
      </c>
      <c r="O53" s="21"/>
      <c r="P53" s="50" t="s">
        <v>243</v>
      </c>
    </row>
    <row r="54" spans="1:16" ht="12.75">
      <c r="A54" s="53">
        <v>20</v>
      </c>
      <c r="B54" s="49">
        <v>40956</v>
      </c>
      <c r="C54" s="50"/>
      <c r="D54" s="50" t="s">
        <v>185</v>
      </c>
      <c r="E54" s="21" t="s">
        <v>362</v>
      </c>
      <c r="F54" s="50" t="s">
        <v>391</v>
      </c>
      <c r="G54" s="50" t="s">
        <v>27</v>
      </c>
      <c r="H54" s="50"/>
      <c r="I54" s="50"/>
      <c r="J54" s="21" t="s">
        <v>186</v>
      </c>
      <c r="K54" s="21" t="s">
        <v>27</v>
      </c>
      <c r="L54" s="21" t="s">
        <v>193</v>
      </c>
      <c r="M54" s="21" t="s">
        <v>239</v>
      </c>
      <c r="N54" s="21" t="s">
        <v>249</v>
      </c>
      <c r="O54" s="21"/>
      <c r="P54" s="50" t="s">
        <v>303</v>
      </c>
    </row>
    <row r="55" spans="1:16" ht="12.75">
      <c r="A55" s="53">
        <v>20</v>
      </c>
      <c r="B55" s="49">
        <v>40956</v>
      </c>
      <c r="C55" s="50"/>
      <c r="D55" s="50" t="s">
        <v>185</v>
      </c>
      <c r="E55" s="21" t="s">
        <v>362</v>
      </c>
      <c r="F55" s="50" t="s">
        <v>391</v>
      </c>
      <c r="G55" s="50" t="s">
        <v>27</v>
      </c>
      <c r="H55" s="50"/>
      <c r="I55" s="50"/>
      <c r="J55" s="21" t="s">
        <v>186</v>
      </c>
      <c r="K55" s="21" t="s">
        <v>27</v>
      </c>
      <c r="L55" s="21" t="s">
        <v>193</v>
      </c>
      <c r="M55" s="21" t="s">
        <v>239</v>
      </c>
      <c r="N55" s="21" t="s">
        <v>249</v>
      </c>
      <c r="O55" s="21"/>
      <c r="P55" s="50" t="s">
        <v>304</v>
      </c>
    </row>
    <row r="56" spans="1:16" ht="12.75">
      <c r="A56" s="53">
        <v>5</v>
      </c>
      <c r="B56" s="49">
        <v>40956</v>
      </c>
      <c r="C56" s="50"/>
      <c r="D56" s="50" t="s">
        <v>185</v>
      </c>
      <c r="E56" s="21" t="s">
        <v>362</v>
      </c>
      <c r="F56" s="50" t="s">
        <v>391</v>
      </c>
      <c r="G56" s="50" t="s">
        <v>27</v>
      </c>
      <c r="H56" s="50"/>
      <c r="I56" s="50"/>
      <c r="J56" s="21" t="s">
        <v>186</v>
      </c>
      <c r="K56" s="21" t="s">
        <v>27</v>
      </c>
      <c r="L56" s="21" t="s">
        <v>193</v>
      </c>
      <c r="M56" s="21" t="s">
        <v>231</v>
      </c>
      <c r="N56" s="21"/>
      <c r="O56" s="21"/>
      <c r="P56" s="51" t="s">
        <v>286</v>
      </c>
    </row>
    <row r="57" spans="1:16" ht="12.75">
      <c r="A57" s="53">
        <v>5</v>
      </c>
      <c r="B57" s="49">
        <v>40956</v>
      </c>
      <c r="C57" s="50"/>
      <c r="D57" s="50" t="s">
        <v>185</v>
      </c>
      <c r="E57" s="21" t="s">
        <v>362</v>
      </c>
      <c r="F57" s="50" t="s">
        <v>391</v>
      </c>
      <c r="G57" s="50" t="s">
        <v>27</v>
      </c>
      <c r="H57" s="50"/>
      <c r="I57" s="50"/>
      <c r="J57" s="21" t="s">
        <v>186</v>
      </c>
      <c r="K57" s="21" t="s">
        <v>27</v>
      </c>
      <c r="L57" s="21" t="s">
        <v>193</v>
      </c>
      <c r="M57" s="21" t="s">
        <v>231</v>
      </c>
      <c r="N57" s="21"/>
      <c r="O57" s="21"/>
      <c r="P57" s="50" t="s">
        <v>263</v>
      </c>
    </row>
    <row r="58" spans="1:16" ht="12.75">
      <c r="A58" s="53">
        <v>5</v>
      </c>
      <c r="B58" s="49">
        <v>40956</v>
      </c>
      <c r="C58" s="50"/>
      <c r="D58" s="50" t="s">
        <v>185</v>
      </c>
      <c r="E58" s="21" t="s">
        <v>362</v>
      </c>
      <c r="F58" s="50" t="s">
        <v>391</v>
      </c>
      <c r="G58" s="50" t="s">
        <v>27</v>
      </c>
      <c r="H58" s="50"/>
      <c r="I58" s="50"/>
      <c r="J58" s="21" t="s">
        <v>186</v>
      </c>
      <c r="K58" s="21" t="s">
        <v>27</v>
      </c>
      <c r="L58" s="21" t="s">
        <v>193</v>
      </c>
      <c r="M58" s="21" t="s">
        <v>231</v>
      </c>
      <c r="N58" s="21"/>
      <c r="O58" s="21"/>
      <c r="P58" s="50" t="s">
        <v>305</v>
      </c>
    </row>
    <row r="59" spans="1:16" ht="12.75">
      <c r="A59" s="53">
        <v>5</v>
      </c>
      <c r="B59" s="49">
        <v>40956</v>
      </c>
      <c r="C59" s="50"/>
      <c r="D59" s="50" t="s">
        <v>185</v>
      </c>
      <c r="E59" s="21" t="s">
        <v>362</v>
      </c>
      <c r="F59" s="50" t="s">
        <v>391</v>
      </c>
      <c r="G59" s="50" t="s">
        <v>27</v>
      </c>
      <c r="H59" s="50"/>
      <c r="I59" s="50"/>
      <c r="J59" s="21" t="s">
        <v>186</v>
      </c>
      <c r="K59" s="21" t="s">
        <v>27</v>
      </c>
      <c r="L59" s="21" t="s">
        <v>193</v>
      </c>
      <c r="M59" s="21" t="s">
        <v>231</v>
      </c>
      <c r="N59" s="21"/>
      <c r="O59" s="21"/>
      <c r="P59" s="51" t="s">
        <v>268</v>
      </c>
    </row>
    <row r="60" spans="1:16" ht="12.75">
      <c r="A60" s="53">
        <v>5</v>
      </c>
      <c r="B60" s="49">
        <v>40956</v>
      </c>
      <c r="C60" s="50"/>
      <c r="D60" s="50" t="s">
        <v>185</v>
      </c>
      <c r="E60" s="21" t="s">
        <v>362</v>
      </c>
      <c r="F60" s="50" t="s">
        <v>391</v>
      </c>
      <c r="G60" s="50" t="s">
        <v>27</v>
      </c>
      <c r="H60" s="50"/>
      <c r="I60" s="50"/>
      <c r="J60" s="21" t="s">
        <v>186</v>
      </c>
      <c r="K60" s="21" t="s">
        <v>27</v>
      </c>
      <c r="L60" s="21" t="s">
        <v>193</v>
      </c>
      <c r="M60" s="21" t="s">
        <v>40</v>
      </c>
      <c r="N60" s="21" t="s">
        <v>197</v>
      </c>
      <c r="O60" s="21"/>
      <c r="P60" s="50" t="s">
        <v>260</v>
      </c>
    </row>
    <row r="61" spans="1:16" ht="12.75">
      <c r="A61" s="53">
        <v>5</v>
      </c>
      <c r="B61" s="49">
        <v>40956</v>
      </c>
      <c r="C61" s="50"/>
      <c r="D61" s="50" t="s">
        <v>185</v>
      </c>
      <c r="E61" s="21" t="s">
        <v>362</v>
      </c>
      <c r="F61" s="50" t="s">
        <v>391</v>
      </c>
      <c r="G61" s="50" t="s">
        <v>27</v>
      </c>
      <c r="H61" s="50"/>
      <c r="I61" s="50"/>
      <c r="J61" s="21" t="s">
        <v>186</v>
      </c>
      <c r="K61" s="21" t="s">
        <v>27</v>
      </c>
      <c r="L61" s="21" t="s">
        <v>193</v>
      </c>
      <c r="M61" s="21" t="s">
        <v>40</v>
      </c>
      <c r="N61" s="21" t="s">
        <v>197</v>
      </c>
      <c r="O61" s="21"/>
      <c r="P61" s="50" t="s">
        <v>262</v>
      </c>
    </row>
    <row r="62" spans="1:16" ht="12.75">
      <c r="A62" s="53">
        <v>5</v>
      </c>
      <c r="B62" s="49">
        <v>40956</v>
      </c>
      <c r="C62" s="50"/>
      <c r="D62" s="50" t="s">
        <v>185</v>
      </c>
      <c r="E62" s="21" t="s">
        <v>362</v>
      </c>
      <c r="F62" s="50" t="s">
        <v>391</v>
      </c>
      <c r="G62" s="50" t="s">
        <v>27</v>
      </c>
      <c r="H62" s="50"/>
      <c r="I62" s="50"/>
      <c r="J62" s="21" t="s">
        <v>186</v>
      </c>
      <c r="K62" s="21" t="s">
        <v>27</v>
      </c>
      <c r="L62" s="21" t="s">
        <v>193</v>
      </c>
      <c r="M62" s="21" t="s">
        <v>40</v>
      </c>
      <c r="N62" s="21" t="s">
        <v>197</v>
      </c>
      <c r="O62" s="21"/>
      <c r="P62" s="50" t="s">
        <v>305</v>
      </c>
    </row>
    <row r="63" spans="1:16" ht="12.75">
      <c r="A63" s="53">
        <v>5</v>
      </c>
      <c r="B63" s="49">
        <v>40956</v>
      </c>
      <c r="C63" s="50"/>
      <c r="D63" s="50" t="s">
        <v>185</v>
      </c>
      <c r="E63" s="21" t="s">
        <v>362</v>
      </c>
      <c r="F63" s="50" t="s">
        <v>391</v>
      </c>
      <c r="G63" s="50" t="s">
        <v>27</v>
      </c>
      <c r="H63" s="50"/>
      <c r="I63" s="50"/>
      <c r="J63" s="21" t="s">
        <v>186</v>
      </c>
      <c r="K63" s="21" t="s">
        <v>27</v>
      </c>
      <c r="L63" s="21" t="s">
        <v>193</v>
      </c>
      <c r="M63" s="21" t="s">
        <v>40</v>
      </c>
      <c r="N63" s="21" t="s">
        <v>197</v>
      </c>
      <c r="O63" s="21"/>
      <c r="P63" s="51" t="s">
        <v>265</v>
      </c>
    </row>
    <row r="64" spans="1:16" ht="12.75">
      <c r="A64" s="53">
        <v>5</v>
      </c>
      <c r="B64" s="49">
        <v>40956</v>
      </c>
      <c r="C64" s="50"/>
      <c r="D64" s="50" t="s">
        <v>185</v>
      </c>
      <c r="E64" s="21" t="s">
        <v>362</v>
      </c>
      <c r="F64" s="50" t="s">
        <v>391</v>
      </c>
      <c r="G64" s="50" t="s">
        <v>27</v>
      </c>
      <c r="H64" s="50"/>
      <c r="I64" s="50"/>
      <c r="J64" s="21" t="s">
        <v>186</v>
      </c>
      <c r="K64" s="21" t="s">
        <v>27</v>
      </c>
      <c r="L64" s="21" t="s">
        <v>193</v>
      </c>
      <c r="M64" s="21" t="s">
        <v>40</v>
      </c>
      <c r="N64" s="21" t="s">
        <v>197</v>
      </c>
      <c r="O64" s="21"/>
      <c r="P64" s="50" t="s">
        <v>303</v>
      </c>
    </row>
    <row r="65" spans="1:16" ht="12.75">
      <c r="A65" s="53">
        <v>5</v>
      </c>
      <c r="B65" s="49">
        <v>40956</v>
      </c>
      <c r="C65" s="50"/>
      <c r="D65" s="50" t="s">
        <v>185</v>
      </c>
      <c r="E65" s="21" t="s">
        <v>362</v>
      </c>
      <c r="F65" s="50" t="s">
        <v>391</v>
      </c>
      <c r="G65" s="50" t="s">
        <v>27</v>
      </c>
      <c r="H65" s="50"/>
      <c r="I65" s="50"/>
      <c r="J65" s="21" t="s">
        <v>186</v>
      </c>
      <c r="K65" s="21" t="s">
        <v>27</v>
      </c>
      <c r="L65" s="21" t="s">
        <v>193</v>
      </c>
      <c r="M65" s="21" t="s">
        <v>40</v>
      </c>
      <c r="N65" s="21" t="s">
        <v>197</v>
      </c>
      <c r="O65" s="21"/>
      <c r="P65" s="50" t="s">
        <v>247</v>
      </c>
    </row>
    <row r="66" spans="1:16" ht="12.75">
      <c r="A66" s="53">
        <v>5</v>
      </c>
      <c r="B66" s="49">
        <v>40956</v>
      </c>
      <c r="C66" s="50"/>
      <c r="D66" s="50" t="s">
        <v>185</v>
      </c>
      <c r="E66" s="21" t="s">
        <v>362</v>
      </c>
      <c r="F66" s="50" t="s">
        <v>391</v>
      </c>
      <c r="G66" s="50" t="s">
        <v>27</v>
      </c>
      <c r="H66" s="50"/>
      <c r="I66" s="50"/>
      <c r="J66" s="21" t="s">
        <v>186</v>
      </c>
      <c r="K66" s="21" t="s">
        <v>27</v>
      </c>
      <c r="L66" s="21" t="s">
        <v>193</v>
      </c>
      <c r="M66" s="21" t="s">
        <v>40</v>
      </c>
      <c r="N66" s="21" t="s">
        <v>197</v>
      </c>
      <c r="O66" s="21"/>
      <c r="P66" s="50" t="s">
        <v>280</v>
      </c>
    </row>
    <row r="67" spans="1:16" ht="12.75">
      <c r="A67" s="53">
        <v>10</v>
      </c>
      <c r="B67" s="49">
        <v>40956</v>
      </c>
      <c r="C67" s="50"/>
      <c r="D67" s="50" t="s">
        <v>185</v>
      </c>
      <c r="E67" s="21" t="s">
        <v>362</v>
      </c>
      <c r="F67" s="50" t="s">
        <v>391</v>
      </c>
      <c r="G67" s="50" t="s">
        <v>27</v>
      </c>
      <c r="H67" s="50"/>
      <c r="I67" s="50"/>
      <c r="J67" s="21" t="s">
        <v>186</v>
      </c>
      <c r="K67" s="21" t="s">
        <v>27</v>
      </c>
      <c r="L67" s="21" t="s">
        <v>193</v>
      </c>
      <c r="M67" s="21" t="s">
        <v>40</v>
      </c>
      <c r="N67" s="21" t="s">
        <v>197</v>
      </c>
      <c r="O67" s="21"/>
      <c r="P67" s="50" t="s">
        <v>283</v>
      </c>
    </row>
    <row r="68" spans="1:16" ht="12.75">
      <c r="A68" s="53">
        <v>8</v>
      </c>
      <c r="B68" s="49">
        <v>40956</v>
      </c>
      <c r="C68" s="50"/>
      <c r="D68" s="50" t="s">
        <v>185</v>
      </c>
      <c r="E68" s="21" t="s">
        <v>362</v>
      </c>
      <c r="F68" s="50" t="s">
        <v>391</v>
      </c>
      <c r="G68" s="50" t="s">
        <v>27</v>
      </c>
      <c r="H68" s="50"/>
      <c r="I68" s="50"/>
      <c r="J68" s="21" t="s">
        <v>186</v>
      </c>
      <c r="K68" s="21" t="s">
        <v>27</v>
      </c>
      <c r="L68" s="21" t="s">
        <v>193</v>
      </c>
      <c r="M68" s="21" t="s">
        <v>40</v>
      </c>
      <c r="N68" s="21" t="s">
        <v>196</v>
      </c>
      <c r="O68" s="21"/>
      <c r="P68" s="50" t="s">
        <v>262</v>
      </c>
    </row>
    <row r="69" spans="1:16" ht="12.75">
      <c r="A69" s="53">
        <v>8</v>
      </c>
      <c r="B69" s="49">
        <v>40956</v>
      </c>
      <c r="C69" s="50"/>
      <c r="D69" s="50" t="s">
        <v>185</v>
      </c>
      <c r="E69" s="21" t="s">
        <v>362</v>
      </c>
      <c r="F69" s="50" t="s">
        <v>391</v>
      </c>
      <c r="G69" s="50" t="s">
        <v>27</v>
      </c>
      <c r="H69" s="50"/>
      <c r="I69" s="50"/>
      <c r="J69" s="21" t="s">
        <v>186</v>
      </c>
      <c r="K69" s="21" t="s">
        <v>27</v>
      </c>
      <c r="L69" s="21" t="s">
        <v>193</v>
      </c>
      <c r="M69" s="21" t="s">
        <v>40</v>
      </c>
      <c r="N69" s="21" t="s">
        <v>196</v>
      </c>
      <c r="O69" s="21"/>
      <c r="P69" s="51" t="s">
        <v>254</v>
      </c>
    </row>
    <row r="70" spans="1:16" ht="12.75">
      <c r="A70" s="53">
        <v>8</v>
      </c>
      <c r="B70" s="49">
        <v>40956</v>
      </c>
      <c r="C70" s="50"/>
      <c r="D70" s="50" t="s">
        <v>185</v>
      </c>
      <c r="E70" s="21" t="s">
        <v>362</v>
      </c>
      <c r="F70" s="50" t="s">
        <v>391</v>
      </c>
      <c r="G70" s="50" t="s">
        <v>27</v>
      </c>
      <c r="H70" s="50"/>
      <c r="I70" s="50"/>
      <c r="J70" s="21" t="s">
        <v>186</v>
      </c>
      <c r="K70" s="21" t="s">
        <v>27</v>
      </c>
      <c r="L70" s="21" t="s">
        <v>193</v>
      </c>
      <c r="M70" s="21" t="s">
        <v>40</v>
      </c>
      <c r="N70" s="21" t="s">
        <v>196</v>
      </c>
      <c r="O70" s="21"/>
      <c r="P70" s="50" t="s">
        <v>267</v>
      </c>
    </row>
    <row r="71" spans="1:16" ht="12.75">
      <c r="A71" s="48">
        <v>24</v>
      </c>
      <c r="B71" s="49">
        <v>40956</v>
      </c>
      <c r="C71" s="50"/>
      <c r="D71" s="50" t="s">
        <v>185</v>
      </c>
      <c r="E71" s="21" t="s">
        <v>362</v>
      </c>
      <c r="F71" s="50" t="s">
        <v>391</v>
      </c>
      <c r="G71" s="50" t="s">
        <v>27</v>
      </c>
      <c r="H71" s="50"/>
      <c r="I71" s="50"/>
      <c r="J71" s="21" t="s">
        <v>186</v>
      </c>
      <c r="K71" s="21" t="s">
        <v>27</v>
      </c>
      <c r="L71" s="21" t="s">
        <v>193</v>
      </c>
      <c r="M71" s="21" t="s">
        <v>40</v>
      </c>
      <c r="N71" s="21" t="s">
        <v>196</v>
      </c>
      <c r="O71" s="21"/>
      <c r="P71" s="50" t="s">
        <v>269</v>
      </c>
    </row>
    <row r="72" spans="1:16" ht="12.75">
      <c r="A72" s="48">
        <v>8</v>
      </c>
      <c r="B72" s="49">
        <v>40956</v>
      </c>
      <c r="C72" s="50"/>
      <c r="D72" s="50" t="s">
        <v>185</v>
      </c>
      <c r="E72" s="21" t="s">
        <v>362</v>
      </c>
      <c r="F72" s="50" t="s">
        <v>391</v>
      </c>
      <c r="G72" s="50" t="s">
        <v>27</v>
      </c>
      <c r="H72" s="50"/>
      <c r="I72" s="50"/>
      <c r="J72" s="21" t="s">
        <v>186</v>
      </c>
      <c r="K72" s="21" t="s">
        <v>27</v>
      </c>
      <c r="L72" s="21" t="s">
        <v>193</v>
      </c>
      <c r="M72" s="21" t="s">
        <v>40</v>
      </c>
      <c r="N72" s="21" t="s">
        <v>196</v>
      </c>
      <c r="O72" s="21"/>
      <c r="P72" s="50" t="s">
        <v>303</v>
      </c>
    </row>
    <row r="73" spans="1:16" ht="12.75">
      <c r="A73" s="48">
        <v>8</v>
      </c>
      <c r="B73" s="49">
        <v>40956</v>
      </c>
      <c r="C73" s="50"/>
      <c r="D73" s="50" t="s">
        <v>185</v>
      </c>
      <c r="E73" s="21" t="s">
        <v>362</v>
      </c>
      <c r="F73" s="50" t="s">
        <v>391</v>
      </c>
      <c r="G73" s="50" t="s">
        <v>27</v>
      </c>
      <c r="H73" s="50"/>
      <c r="I73" s="50"/>
      <c r="J73" s="21" t="s">
        <v>186</v>
      </c>
      <c r="K73" s="21" t="s">
        <v>27</v>
      </c>
      <c r="L73" s="21" t="s">
        <v>193</v>
      </c>
      <c r="M73" s="21" t="s">
        <v>40</v>
      </c>
      <c r="N73" s="21" t="s">
        <v>196</v>
      </c>
      <c r="O73" s="21"/>
      <c r="P73" s="50" t="s">
        <v>297</v>
      </c>
    </row>
    <row r="74" spans="1:16" ht="12.75">
      <c r="A74" s="48">
        <v>8</v>
      </c>
      <c r="B74" s="49">
        <v>40956</v>
      </c>
      <c r="C74" s="50"/>
      <c r="D74" s="50" t="s">
        <v>185</v>
      </c>
      <c r="E74" s="21" t="s">
        <v>362</v>
      </c>
      <c r="F74" s="50" t="s">
        <v>391</v>
      </c>
      <c r="G74" s="50" t="s">
        <v>27</v>
      </c>
      <c r="H74" s="50"/>
      <c r="I74" s="50"/>
      <c r="J74" s="21" t="s">
        <v>186</v>
      </c>
      <c r="K74" s="21" t="s">
        <v>27</v>
      </c>
      <c r="L74" s="21" t="s">
        <v>193</v>
      </c>
      <c r="M74" s="21" t="s">
        <v>40</v>
      </c>
      <c r="N74" s="21" t="s">
        <v>196</v>
      </c>
      <c r="O74" s="21"/>
      <c r="P74" s="50" t="s">
        <v>247</v>
      </c>
    </row>
    <row r="75" spans="1:16" ht="12.75">
      <c r="A75" s="48">
        <v>8</v>
      </c>
      <c r="B75" s="49">
        <v>40956</v>
      </c>
      <c r="C75" s="50"/>
      <c r="D75" s="50" t="s">
        <v>185</v>
      </c>
      <c r="E75" s="21" t="s">
        <v>362</v>
      </c>
      <c r="F75" s="50" t="s">
        <v>391</v>
      </c>
      <c r="G75" s="50" t="s">
        <v>27</v>
      </c>
      <c r="H75" s="50"/>
      <c r="I75" s="50"/>
      <c r="J75" s="21" t="s">
        <v>186</v>
      </c>
      <c r="K75" s="21" t="s">
        <v>27</v>
      </c>
      <c r="L75" s="21" t="s">
        <v>193</v>
      </c>
      <c r="M75" s="21" t="s">
        <v>40</v>
      </c>
      <c r="N75" s="21" t="s">
        <v>196</v>
      </c>
      <c r="O75" s="21"/>
      <c r="P75" s="50" t="s">
        <v>280</v>
      </c>
    </row>
    <row r="76" spans="1:16" ht="12.75">
      <c r="A76" s="48">
        <v>10</v>
      </c>
      <c r="B76" s="49">
        <v>40956</v>
      </c>
      <c r="C76" s="50"/>
      <c r="D76" s="50" t="s">
        <v>185</v>
      </c>
      <c r="E76" s="21" t="s">
        <v>362</v>
      </c>
      <c r="F76" s="50" t="s">
        <v>391</v>
      </c>
      <c r="G76" s="50" t="s">
        <v>27</v>
      </c>
      <c r="H76" s="50"/>
      <c r="I76" s="50"/>
      <c r="J76" s="21" t="s">
        <v>186</v>
      </c>
      <c r="K76" s="21" t="s">
        <v>27</v>
      </c>
      <c r="L76" s="21" t="s">
        <v>193</v>
      </c>
      <c r="M76" s="21" t="s">
        <v>40</v>
      </c>
      <c r="N76" s="21" t="s">
        <v>250</v>
      </c>
      <c r="O76" s="21"/>
      <c r="P76" s="50" t="s">
        <v>263</v>
      </c>
    </row>
    <row r="77" spans="1:16" ht="12.75">
      <c r="A77" s="48">
        <v>20</v>
      </c>
      <c r="B77" s="49">
        <v>40956</v>
      </c>
      <c r="C77" s="50"/>
      <c r="D77" s="50" t="s">
        <v>185</v>
      </c>
      <c r="E77" s="21" t="s">
        <v>362</v>
      </c>
      <c r="F77" s="50" t="s">
        <v>391</v>
      </c>
      <c r="G77" s="50" t="s">
        <v>27</v>
      </c>
      <c r="H77" s="50"/>
      <c r="I77" s="50"/>
      <c r="J77" s="21" t="s">
        <v>186</v>
      </c>
      <c r="K77" s="21" t="s">
        <v>27</v>
      </c>
      <c r="L77" s="21" t="s">
        <v>193</v>
      </c>
      <c r="M77" s="21" t="s">
        <v>40</v>
      </c>
      <c r="N77" s="21" t="s">
        <v>250</v>
      </c>
      <c r="O77" s="21"/>
      <c r="P77" s="50" t="s">
        <v>283</v>
      </c>
    </row>
    <row r="78" spans="1:16" ht="12.75">
      <c r="A78" s="53">
        <v>12</v>
      </c>
      <c r="B78" s="49">
        <v>40956</v>
      </c>
      <c r="C78" s="50"/>
      <c r="D78" s="50" t="s">
        <v>185</v>
      </c>
      <c r="E78" s="21" t="s">
        <v>362</v>
      </c>
      <c r="F78" s="50" t="s">
        <v>391</v>
      </c>
      <c r="G78" s="50" t="s">
        <v>27</v>
      </c>
      <c r="H78" s="50"/>
      <c r="I78" s="50"/>
      <c r="J78" s="21" t="s">
        <v>186</v>
      </c>
      <c r="K78" s="21" t="s">
        <v>27</v>
      </c>
      <c r="L78" s="21" t="s">
        <v>193</v>
      </c>
      <c r="M78" s="21" t="s">
        <v>40</v>
      </c>
      <c r="N78" s="21" t="s">
        <v>251</v>
      </c>
      <c r="O78" s="21"/>
      <c r="P78" s="50" t="s">
        <v>291</v>
      </c>
    </row>
    <row r="79" spans="1:16" ht="12.75">
      <c r="A79" s="53">
        <v>12</v>
      </c>
      <c r="B79" s="49">
        <v>40956</v>
      </c>
      <c r="C79" s="50"/>
      <c r="D79" s="50" t="s">
        <v>185</v>
      </c>
      <c r="E79" s="21" t="s">
        <v>362</v>
      </c>
      <c r="F79" s="50" t="s">
        <v>391</v>
      </c>
      <c r="G79" s="50" t="s">
        <v>27</v>
      </c>
      <c r="H79" s="50"/>
      <c r="I79" s="50"/>
      <c r="J79" s="21" t="s">
        <v>186</v>
      </c>
      <c r="K79" s="21" t="s">
        <v>27</v>
      </c>
      <c r="L79" s="21" t="s">
        <v>193</v>
      </c>
      <c r="M79" s="21" t="s">
        <v>40</v>
      </c>
      <c r="N79" s="21" t="s">
        <v>306</v>
      </c>
      <c r="O79" s="21"/>
      <c r="P79" s="51" t="s">
        <v>290</v>
      </c>
    </row>
    <row r="80" spans="1:16" ht="12.75">
      <c r="A80" s="53">
        <v>12</v>
      </c>
      <c r="B80" s="49">
        <v>40956</v>
      </c>
      <c r="C80" s="50"/>
      <c r="D80" s="50" t="s">
        <v>185</v>
      </c>
      <c r="E80" s="21" t="s">
        <v>362</v>
      </c>
      <c r="F80" s="50" t="s">
        <v>391</v>
      </c>
      <c r="G80" s="50" t="s">
        <v>27</v>
      </c>
      <c r="H80" s="50"/>
      <c r="I80" s="50"/>
      <c r="J80" s="21" t="s">
        <v>186</v>
      </c>
      <c r="K80" s="21" t="s">
        <v>27</v>
      </c>
      <c r="L80" s="21" t="s">
        <v>193</v>
      </c>
      <c r="M80" s="21" t="s">
        <v>40</v>
      </c>
      <c r="N80" s="21" t="s">
        <v>306</v>
      </c>
      <c r="O80" s="21"/>
      <c r="P80" s="50" t="s">
        <v>291</v>
      </c>
    </row>
    <row r="81" spans="1:16" ht="12.75">
      <c r="A81" s="53">
        <v>30</v>
      </c>
      <c r="B81" s="49">
        <v>40956</v>
      </c>
      <c r="C81" s="50"/>
      <c r="D81" s="50" t="s">
        <v>185</v>
      </c>
      <c r="E81" s="21" t="s">
        <v>362</v>
      </c>
      <c r="F81" s="50" t="s">
        <v>391</v>
      </c>
      <c r="G81" s="50" t="s">
        <v>27</v>
      </c>
      <c r="H81" s="50"/>
      <c r="I81" s="50"/>
      <c r="J81" s="21" t="s">
        <v>186</v>
      </c>
      <c r="K81" s="21" t="s">
        <v>27</v>
      </c>
      <c r="L81" s="21" t="s">
        <v>193</v>
      </c>
      <c r="M81" s="21" t="s">
        <v>40</v>
      </c>
      <c r="N81" s="21" t="s">
        <v>252</v>
      </c>
      <c r="O81" s="21"/>
      <c r="P81" s="51" t="s">
        <v>254</v>
      </c>
    </row>
    <row r="82" spans="1:16" ht="12.75">
      <c r="A82" s="53">
        <v>30</v>
      </c>
      <c r="B82" s="49">
        <v>40956</v>
      </c>
      <c r="C82" s="50"/>
      <c r="D82" s="50" t="s">
        <v>185</v>
      </c>
      <c r="E82" s="21" t="s">
        <v>362</v>
      </c>
      <c r="F82" s="50" t="s">
        <v>391</v>
      </c>
      <c r="G82" s="50" t="s">
        <v>27</v>
      </c>
      <c r="H82" s="50"/>
      <c r="I82" s="50"/>
      <c r="J82" s="21" t="s">
        <v>186</v>
      </c>
      <c r="K82" s="21" t="s">
        <v>27</v>
      </c>
      <c r="L82" s="21" t="s">
        <v>193</v>
      </c>
      <c r="M82" s="21" t="s">
        <v>40</v>
      </c>
      <c r="N82" s="21" t="s">
        <v>252</v>
      </c>
      <c r="O82" s="21"/>
      <c r="P82" s="50" t="s">
        <v>305</v>
      </c>
    </row>
    <row r="83" spans="1:16" ht="12.75">
      <c r="A83" s="53">
        <v>30</v>
      </c>
      <c r="B83" s="49">
        <v>40956</v>
      </c>
      <c r="C83" s="50"/>
      <c r="D83" s="50" t="s">
        <v>185</v>
      </c>
      <c r="E83" s="21" t="s">
        <v>362</v>
      </c>
      <c r="F83" s="50" t="s">
        <v>391</v>
      </c>
      <c r="G83" s="50" t="s">
        <v>27</v>
      </c>
      <c r="H83" s="50"/>
      <c r="I83" s="50"/>
      <c r="J83" s="21" t="s">
        <v>186</v>
      </c>
      <c r="K83" s="21" t="s">
        <v>27</v>
      </c>
      <c r="L83" s="21" t="s">
        <v>193</v>
      </c>
      <c r="M83" s="21" t="s">
        <v>40</v>
      </c>
      <c r="N83" s="21" t="s">
        <v>252</v>
      </c>
      <c r="O83" s="21"/>
      <c r="P83" s="50" t="s">
        <v>267</v>
      </c>
    </row>
    <row r="84" spans="1:16" ht="12.75">
      <c r="A84" s="50">
        <v>238</v>
      </c>
      <c r="B84" s="49">
        <v>40999</v>
      </c>
      <c r="C84" s="50"/>
      <c r="D84" s="21" t="s">
        <v>186</v>
      </c>
      <c r="E84" s="21" t="s">
        <v>27</v>
      </c>
      <c r="F84" s="21" t="s">
        <v>193</v>
      </c>
      <c r="G84" s="21" t="s">
        <v>239</v>
      </c>
      <c r="H84" s="21" t="s">
        <v>242</v>
      </c>
      <c r="I84" s="21"/>
      <c r="J84" s="50" t="s">
        <v>185</v>
      </c>
      <c r="K84" s="21" t="s">
        <v>362</v>
      </c>
      <c r="L84" s="50" t="s">
        <v>391</v>
      </c>
      <c r="M84" s="50" t="s">
        <v>27</v>
      </c>
      <c r="N84" s="50"/>
      <c r="O84" s="50"/>
      <c r="P84" s="55" t="s">
        <v>445</v>
      </c>
    </row>
    <row r="85" spans="1:16" ht="12.75">
      <c r="A85" s="37">
        <v>99</v>
      </c>
      <c r="B85" s="38">
        <v>41120</v>
      </c>
      <c r="D85" t="s">
        <v>185</v>
      </c>
      <c r="E85" t="s">
        <v>93</v>
      </c>
      <c r="F85" s="20" t="s">
        <v>742</v>
      </c>
      <c r="G85" t="s">
        <v>27</v>
      </c>
      <c r="J85" t="s">
        <v>186</v>
      </c>
      <c r="K85" s="1" t="s">
        <v>27</v>
      </c>
      <c r="L85" t="s">
        <v>720</v>
      </c>
      <c r="M85" t="s">
        <v>239</v>
      </c>
      <c r="N85" s="137" t="s">
        <v>490</v>
      </c>
      <c r="P85" s="37" t="s">
        <v>473</v>
      </c>
    </row>
    <row r="86" spans="1:16" ht="12.75">
      <c r="A86">
        <v>198</v>
      </c>
      <c r="B86" s="38">
        <v>41165</v>
      </c>
      <c r="D86" t="s">
        <v>185</v>
      </c>
      <c r="E86" t="s">
        <v>93</v>
      </c>
      <c r="F86" s="20" t="s">
        <v>742</v>
      </c>
      <c r="G86" t="s">
        <v>27</v>
      </c>
      <c r="J86" t="s">
        <v>186</v>
      </c>
      <c r="K86" s="1" t="s">
        <v>27</v>
      </c>
      <c r="L86" t="s">
        <v>720</v>
      </c>
      <c r="M86" t="s">
        <v>239</v>
      </c>
      <c r="N86" s="137" t="s">
        <v>490</v>
      </c>
      <c r="P86" s="37" t="s">
        <v>458</v>
      </c>
    </row>
    <row r="87" spans="1:16" ht="12.75">
      <c r="A87">
        <v>246.89</v>
      </c>
      <c r="B87" s="38">
        <v>41175</v>
      </c>
      <c r="D87" t="s">
        <v>24</v>
      </c>
      <c r="E87" t="s">
        <v>27</v>
      </c>
      <c r="F87" t="s">
        <v>721</v>
      </c>
      <c r="G87" t="s">
        <v>61</v>
      </c>
      <c r="J87" t="s">
        <v>104</v>
      </c>
      <c r="K87" t="s">
        <v>105</v>
      </c>
      <c r="L87" t="s">
        <v>672</v>
      </c>
      <c r="M87" t="s">
        <v>27</v>
      </c>
      <c r="N87" s="137"/>
      <c r="P87" s="37" t="s">
        <v>475</v>
      </c>
    </row>
    <row r="88" spans="1:16" ht="12.75">
      <c r="A88">
        <v>99</v>
      </c>
      <c r="B88" s="38">
        <v>41211</v>
      </c>
      <c r="D88" t="s">
        <v>185</v>
      </c>
      <c r="E88" t="s">
        <v>93</v>
      </c>
      <c r="F88" t="s">
        <v>751</v>
      </c>
      <c r="G88" t="s">
        <v>27</v>
      </c>
      <c r="J88" t="s">
        <v>186</v>
      </c>
      <c r="K88" s="1" t="s">
        <v>27</v>
      </c>
      <c r="L88" t="s">
        <v>720</v>
      </c>
      <c r="M88" t="s">
        <v>239</v>
      </c>
      <c r="N88" s="137" t="s">
        <v>490</v>
      </c>
      <c r="P88" s="37" t="s">
        <v>752</v>
      </c>
    </row>
    <row r="89" spans="1:16" ht="12.75">
      <c r="A89">
        <v>9</v>
      </c>
      <c r="B89" s="38">
        <v>41211</v>
      </c>
      <c r="D89" t="s">
        <v>185</v>
      </c>
      <c r="E89" t="s">
        <v>93</v>
      </c>
      <c r="F89" t="s">
        <v>751</v>
      </c>
      <c r="G89" t="s">
        <v>27</v>
      </c>
      <c r="J89" t="s">
        <v>186</v>
      </c>
      <c r="K89" t="s">
        <v>27</v>
      </c>
      <c r="L89" t="s">
        <v>720</v>
      </c>
      <c r="M89" t="s">
        <v>40</v>
      </c>
      <c r="N89" t="s">
        <v>467</v>
      </c>
      <c r="P89" s="37" t="s">
        <v>752</v>
      </c>
    </row>
    <row r="90" spans="1:16" ht="12.75">
      <c r="A90">
        <v>9</v>
      </c>
      <c r="B90" s="38">
        <v>41211</v>
      </c>
      <c r="D90" t="s">
        <v>185</v>
      </c>
      <c r="E90" t="s">
        <v>93</v>
      </c>
      <c r="F90" t="s">
        <v>751</v>
      </c>
      <c r="G90" t="s">
        <v>27</v>
      </c>
      <c r="J90" t="s">
        <v>186</v>
      </c>
      <c r="K90" t="s">
        <v>27</v>
      </c>
      <c r="L90" t="s">
        <v>720</v>
      </c>
      <c r="M90" t="s">
        <v>40</v>
      </c>
      <c r="N90" t="s">
        <v>196</v>
      </c>
      <c r="P90" s="37" t="s">
        <v>752</v>
      </c>
    </row>
    <row r="91" spans="1:16" ht="12.75">
      <c r="A91">
        <v>5</v>
      </c>
      <c r="B91" s="38">
        <v>41211</v>
      </c>
      <c r="D91" t="s">
        <v>185</v>
      </c>
      <c r="E91" t="s">
        <v>93</v>
      </c>
      <c r="F91" t="s">
        <v>751</v>
      </c>
      <c r="G91" t="s">
        <v>27</v>
      </c>
      <c r="J91" t="s">
        <v>186</v>
      </c>
      <c r="K91" t="s">
        <v>27</v>
      </c>
      <c r="L91" t="s">
        <v>720</v>
      </c>
      <c r="M91" t="s">
        <v>40</v>
      </c>
      <c r="N91" t="s">
        <v>468</v>
      </c>
      <c r="P91" s="37" t="s">
        <v>752</v>
      </c>
    </row>
    <row r="92" spans="1:16" ht="12.75">
      <c r="A92">
        <v>-3.84</v>
      </c>
      <c r="B92" s="38">
        <v>41211</v>
      </c>
      <c r="D92" t="s">
        <v>185</v>
      </c>
      <c r="E92" t="s">
        <v>93</v>
      </c>
      <c r="F92" t="s">
        <v>751</v>
      </c>
      <c r="G92" t="s">
        <v>27</v>
      </c>
      <c r="J92" t="s">
        <v>186</v>
      </c>
      <c r="K92" s="1" t="s">
        <v>27</v>
      </c>
      <c r="L92" t="s">
        <v>720</v>
      </c>
      <c r="M92" t="s">
        <v>349</v>
      </c>
      <c r="N92"/>
      <c r="P92" s="37" t="s">
        <v>752</v>
      </c>
    </row>
    <row r="93" spans="1:16" ht="12.75">
      <c r="A93">
        <v>99</v>
      </c>
      <c r="B93" s="38">
        <v>41211</v>
      </c>
      <c r="D93" t="s">
        <v>185</v>
      </c>
      <c r="E93" t="s">
        <v>93</v>
      </c>
      <c r="F93" t="s">
        <v>751</v>
      </c>
      <c r="G93" t="s">
        <v>27</v>
      </c>
      <c r="J93" t="s">
        <v>186</v>
      </c>
      <c r="K93" s="1" t="s">
        <v>27</v>
      </c>
      <c r="L93" t="s">
        <v>720</v>
      </c>
      <c r="M93" t="s">
        <v>239</v>
      </c>
      <c r="N93" s="137" t="s">
        <v>490</v>
      </c>
      <c r="P93" s="37" t="s">
        <v>752</v>
      </c>
    </row>
    <row r="94" spans="1:16" ht="12.75">
      <c r="A94">
        <v>5</v>
      </c>
      <c r="B94" s="38">
        <v>41211</v>
      </c>
      <c r="D94" t="s">
        <v>185</v>
      </c>
      <c r="E94" t="s">
        <v>93</v>
      </c>
      <c r="F94" t="s">
        <v>751</v>
      </c>
      <c r="G94" t="s">
        <v>27</v>
      </c>
      <c r="J94" t="s">
        <v>186</v>
      </c>
      <c r="K94" t="s">
        <v>27</v>
      </c>
      <c r="L94" t="s">
        <v>720</v>
      </c>
      <c r="M94" t="s">
        <v>562</v>
      </c>
      <c r="N94" t="s">
        <v>231</v>
      </c>
      <c r="P94" s="37" t="s">
        <v>752</v>
      </c>
    </row>
    <row r="95" spans="1:16" ht="12.75">
      <c r="A95">
        <v>5</v>
      </c>
      <c r="B95" s="38">
        <v>41211</v>
      </c>
      <c r="D95" t="s">
        <v>185</v>
      </c>
      <c r="E95" t="s">
        <v>93</v>
      </c>
      <c r="F95" t="s">
        <v>751</v>
      </c>
      <c r="G95" t="s">
        <v>27</v>
      </c>
      <c r="J95" t="s">
        <v>186</v>
      </c>
      <c r="K95" t="s">
        <v>27</v>
      </c>
      <c r="L95" t="s">
        <v>720</v>
      </c>
      <c r="M95" t="s">
        <v>562</v>
      </c>
      <c r="N95" t="s">
        <v>459</v>
      </c>
      <c r="P95" s="37" t="s">
        <v>752</v>
      </c>
    </row>
    <row r="96" spans="1:16" ht="12.75">
      <c r="A96">
        <v>9</v>
      </c>
      <c r="B96" s="38">
        <v>41211</v>
      </c>
      <c r="D96" t="s">
        <v>185</v>
      </c>
      <c r="E96" t="s">
        <v>93</v>
      </c>
      <c r="F96" t="s">
        <v>751</v>
      </c>
      <c r="G96" t="s">
        <v>27</v>
      </c>
      <c r="J96" t="s">
        <v>186</v>
      </c>
      <c r="K96" t="s">
        <v>27</v>
      </c>
      <c r="L96" t="s">
        <v>720</v>
      </c>
      <c r="M96" t="s">
        <v>40</v>
      </c>
      <c r="N96" t="s">
        <v>467</v>
      </c>
      <c r="P96" s="37" t="s">
        <v>752</v>
      </c>
    </row>
    <row r="97" spans="1:16" ht="12.75">
      <c r="A97">
        <v>-3.72</v>
      </c>
      <c r="B97" s="38">
        <v>41211</v>
      </c>
      <c r="D97" t="s">
        <v>185</v>
      </c>
      <c r="E97" t="s">
        <v>93</v>
      </c>
      <c r="F97" t="s">
        <v>751</v>
      </c>
      <c r="G97" t="s">
        <v>27</v>
      </c>
      <c r="J97" t="s">
        <v>186</v>
      </c>
      <c r="K97" s="1" t="s">
        <v>27</v>
      </c>
      <c r="L97" t="s">
        <v>720</v>
      </c>
      <c r="M97" t="s">
        <v>349</v>
      </c>
      <c r="N97"/>
      <c r="P97" s="37" t="s">
        <v>752</v>
      </c>
    </row>
    <row r="98" spans="1:16" ht="12.75">
      <c r="A98">
        <v>99</v>
      </c>
      <c r="B98" s="38">
        <v>41212</v>
      </c>
      <c r="D98" t="s">
        <v>185</v>
      </c>
      <c r="E98" t="s">
        <v>93</v>
      </c>
      <c r="F98" t="s">
        <v>751</v>
      </c>
      <c r="G98" t="s">
        <v>27</v>
      </c>
      <c r="J98" t="s">
        <v>186</v>
      </c>
      <c r="K98" s="1" t="s">
        <v>27</v>
      </c>
      <c r="L98" t="s">
        <v>720</v>
      </c>
      <c r="M98" t="s">
        <v>239</v>
      </c>
      <c r="N98" s="137" t="s">
        <v>490</v>
      </c>
      <c r="P98" s="37" t="s">
        <v>752</v>
      </c>
    </row>
    <row r="99" spans="1:16" ht="12.75">
      <c r="A99">
        <v>-3.17</v>
      </c>
      <c r="B99" s="38">
        <v>41212</v>
      </c>
      <c r="D99" t="s">
        <v>185</v>
      </c>
      <c r="E99" t="s">
        <v>93</v>
      </c>
      <c r="F99" t="s">
        <v>751</v>
      </c>
      <c r="G99" t="s">
        <v>27</v>
      </c>
      <c r="J99" t="s">
        <v>186</v>
      </c>
      <c r="K99" s="1" t="s">
        <v>27</v>
      </c>
      <c r="L99" t="s">
        <v>720</v>
      </c>
      <c r="M99" t="s">
        <v>349</v>
      </c>
      <c r="N99"/>
      <c r="P99" s="37" t="s">
        <v>752</v>
      </c>
    </row>
    <row r="100" spans="1:16" ht="12.75">
      <c r="A100">
        <v>99</v>
      </c>
      <c r="B100" s="38">
        <v>41207</v>
      </c>
      <c r="D100" t="s">
        <v>185</v>
      </c>
      <c r="E100" t="s">
        <v>93</v>
      </c>
      <c r="F100" s="20" t="s">
        <v>742</v>
      </c>
      <c r="G100" t="s">
        <v>27</v>
      </c>
      <c r="J100" t="s">
        <v>186</v>
      </c>
      <c r="K100" s="1" t="s">
        <v>27</v>
      </c>
      <c r="L100" t="s">
        <v>720</v>
      </c>
      <c r="M100" t="s">
        <v>239</v>
      </c>
      <c r="N100" s="137" t="s">
        <v>490</v>
      </c>
      <c r="P100" s="37" t="s">
        <v>753</v>
      </c>
    </row>
    <row r="101" spans="1:16" ht="12.75">
      <c r="A101">
        <v>5</v>
      </c>
      <c r="B101" s="38">
        <v>41207</v>
      </c>
      <c r="D101" t="s">
        <v>185</v>
      </c>
      <c r="E101" t="s">
        <v>93</v>
      </c>
      <c r="F101" s="20" t="s">
        <v>742</v>
      </c>
      <c r="G101" t="s">
        <v>27</v>
      </c>
      <c r="J101" t="s">
        <v>186</v>
      </c>
      <c r="K101" t="s">
        <v>27</v>
      </c>
      <c r="L101" t="s">
        <v>720</v>
      </c>
      <c r="M101" t="s">
        <v>562</v>
      </c>
      <c r="N101" t="s">
        <v>459</v>
      </c>
      <c r="P101" s="37" t="s">
        <v>753</v>
      </c>
    </row>
    <row r="102" spans="1:16" ht="12.75">
      <c r="A102">
        <v>9</v>
      </c>
      <c r="B102" s="38">
        <v>41207</v>
      </c>
      <c r="D102" t="s">
        <v>185</v>
      </c>
      <c r="E102" t="s">
        <v>93</v>
      </c>
      <c r="F102" s="20" t="s">
        <v>742</v>
      </c>
      <c r="G102" t="s">
        <v>27</v>
      </c>
      <c r="J102" t="s">
        <v>186</v>
      </c>
      <c r="K102" t="s">
        <v>27</v>
      </c>
      <c r="L102" t="s">
        <v>720</v>
      </c>
      <c r="M102" t="s">
        <v>40</v>
      </c>
      <c r="N102" t="s">
        <v>467</v>
      </c>
      <c r="P102" s="37" t="s">
        <v>753</v>
      </c>
    </row>
    <row r="103" spans="1:16" ht="12.75">
      <c r="A103">
        <v>198</v>
      </c>
      <c r="B103" s="38">
        <v>41210</v>
      </c>
      <c r="D103" t="s">
        <v>185</v>
      </c>
      <c r="E103" t="s">
        <v>93</v>
      </c>
      <c r="F103" s="20" t="s">
        <v>742</v>
      </c>
      <c r="G103" t="s">
        <v>27</v>
      </c>
      <c r="J103" t="s">
        <v>186</v>
      </c>
      <c r="K103" s="1" t="s">
        <v>27</v>
      </c>
      <c r="L103" t="s">
        <v>720</v>
      </c>
      <c r="M103" t="s">
        <v>239</v>
      </c>
      <c r="N103" s="137" t="s">
        <v>490</v>
      </c>
      <c r="P103" s="37" t="s">
        <v>753</v>
      </c>
    </row>
    <row r="104" spans="1:16" ht="12.75">
      <c r="A104">
        <v>99</v>
      </c>
      <c r="B104" s="38">
        <v>41212</v>
      </c>
      <c r="D104" t="s">
        <v>185</v>
      </c>
      <c r="E104" t="s">
        <v>93</v>
      </c>
      <c r="F104" s="20" t="s">
        <v>742</v>
      </c>
      <c r="G104" t="s">
        <v>27</v>
      </c>
      <c r="J104" t="s">
        <v>186</v>
      </c>
      <c r="K104" s="1" t="s">
        <v>27</v>
      </c>
      <c r="L104" t="s">
        <v>720</v>
      </c>
      <c r="M104" t="s">
        <v>239</v>
      </c>
      <c r="N104" s="137" t="s">
        <v>490</v>
      </c>
      <c r="P104" s="37" t="s">
        <v>753</v>
      </c>
    </row>
    <row r="105" spans="1:16" ht="12.75">
      <c r="A105">
        <v>5</v>
      </c>
      <c r="B105" s="38">
        <v>41212</v>
      </c>
      <c r="D105" t="s">
        <v>185</v>
      </c>
      <c r="E105" t="s">
        <v>93</v>
      </c>
      <c r="F105" s="20" t="s">
        <v>742</v>
      </c>
      <c r="G105" t="s">
        <v>27</v>
      </c>
      <c r="J105" t="s">
        <v>186</v>
      </c>
      <c r="K105" t="s">
        <v>27</v>
      </c>
      <c r="L105" t="s">
        <v>720</v>
      </c>
      <c r="M105" t="s">
        <v>562</v>
      </c>
      <c r="N105" t="s">
        <v>459</v>
      </c>
      <c r="P105" s="37" t="s">
        <v>753</v>
      </c>
    </row>
    <row r="106" spans="1:16" ht="12.75">
      <c r="A106">
        <v>198</v>
      </c>
      <c r="B106" s="38">
        <v>41213</v>
      </c>
      <c r="D106" t="s">
        <v>185</v>
      </c>
      <c r="E106" t="s">
        <v>93</v>
      </c>
      <c r="F106" s="20" t="s">
        <v>742</v>
      </c>
      <c r="G106" t="s">
        <v>27</v>
      </c>
      <c r="J106" t="s">
        <v>186</v>
      </c>
      <c r="K106" s="1" t="s">
        <v>27</v>
      </c>
      <c r="L106" t="s">
        <v>720</v>
      </c>
      <c r="M106" t="s">
        <v>239</v>
      </c>
      <c r="N106" s="137" t="s">
        <v>490</v>
      </c>
      <c r="P106" s="37" t="s">
        <v>753</v>
      </c>
    </row>
    <row r="107" spans="1:16" ht="12.75">
      <c r="A107">
        <v>198</v>
      </c>
      <c r="B107" s="38">
        <v>41213</v>
      </c>
      <c r="D107" t="s">
        <v>185</v>
      </c>
      <c r="E107" t="s">
        <v>93</v>
      </c>
      <c r="F107" t="s">
        <v>751</v>
      </c>
      <c r="G107" t="s">
        <v>27</v>
      </c>
      <c r="J107" t="s">
        <v>186</v>
      </c>
      <c r="K107" s="1" t="s">
        <v>27</v>
      </c>
      <c r="L107" t="s">
        <v>720</v>
      </c>
      <c r="M107" t="s">
        <v>239</v>
      </c>
      <c r="N107" s="137" t="s">
        <v>490</v>
      </c>
      <c r="P107" s="153" t="s">
        <v>754</v>
      </c>
    </row>
    <row r="108" spans="1:16" ht="12.75">
      <c r="A108">
        <v>-6.04</v>
      </c>
      <c r="B108" s="38">
        <v>41213</v>
      </c>
      <c r="D108" t="s">
        <v>185</v>
      </c>
      <c r="E108" t="s">
        <v>93</v>
      </c>
      <c r="F108" t="s">
        <v>751</v>
      </c>
      <c r="G108" t="s">
        <v>27</v>
      </c>
      <c r="J108" t="s">
        <v>186</v>
      </c>
      <c r="K108" s="1" t="s">
        <v>27</v>
      </c>
      <c r="L108" t="s">
        <v>720</v>
      </c>
      <c r="M108" t="s">
        <v>349</v>
      </c>
      <c r="N108"/>
      <c r="P108" s="153" t="s">
        <v>754</v>
      </c>
    </row>
    <row r="109" spans="1:16" ht="12.75">
      <c r="A109">
        <v>99</v>
      </c>
      <c r="B109" s="38">
        <v>41213</v>
      </c>
      <c r="D109" t="s">
        <v>185</v>
      </c>
      <c r="E109" t="s">
        <v>93</v>
      </c>
      <c r="F109" t="s">
        <v>751</v>
      </c>
      <c r="G109" t="s">
        <v>27</v>
      </c>
      <c r="J109" t="s">
        <v>186</v>
      </c>
      <c r="K109" s="1" t="s">
        <v>27</v>
      </c>
      <c r="L109" t="s">
        <v>720</v>
      </c>
      <c r="M109" t="s">
        <v>239</v>
      </c>
      <c r="N109" s="137" t="s">
        <v>490</v>
      </c>
      <c r="P109" s="153" t="s">
        <v>754</v>
      </c>
    </row>
    <row r="110" spans="1:16" ht="12.75">
      <c r="A110">
        <v>-3.17</v>
      </c>
      <c r="B110" s="38">
        <v>41213</v>
      </c>
      <c r="D110" t="s">
        <v>185</v>
      </c>
      <c r="E110" t="s">
        <v>93</v>
      </c>
      <c r="F110" t="s">
        <v>751</v>
      </c>
      <c r="G110" t="s">
        <v>27</v>
      </c>
      <c r="J110" t="s">
        <v>186</v>
      </c>
      <c r="K110" s="1" t="s">
        <v>27</v>
      </c>
      <c r="L110" t="s">
        <v>720</v>
      </c>
      <c r="M110" t="s">
        <v>349</v>
      </c>
      <c r="N110"/>
      <c r="P110" s="153" t="s">
        <v>754</v>
      </c>
    </row>
    <row r="111" spans="1:16" ht="12.75">
      <c r="A111">
        <v>99</v>
      </c>
      <c r="B111" s="38">
        <v>41213</v>
      </c>
      <c r="D111" t="s">
        <v>185</v>
      </c>
      <c r="E111" t="s">
        <v>93</v>
      </c>
      <c r="F111" t="s">
        <v>751</v>
      </c>
      <c r="G111" t="s">
        <v>27</v>
      </c>
      <c r="J111" t="s">
        <v>186</v>
      </c>
      <c r="K111" s="1" t="s">
        <v>27</v>
      </c>
      <c r="L111" t="s">
        <v>720</v>
      </c>
      <c r="M111" t="s">
        <v>239</v>
      </c>
      <c r="N111" s="137" t="s">
        <v>490</v>
      </c>
      <c r="P111" s="153" t="s">
        <v>754</v>
      </c>
    </row>
    <row r="112" spans="1:16" ht="12.75">
      <c r="A112">
        <v>-3.17</v>
      </c>
      <c r="B112" s="38">
        <v>41213</v>
      </c>
      <c r="D112" t="s">
        <v>185</v>
      </c>
      <c r="E112" t="s">
        <v>93</v>
      </c>
      <c r="F112" t="s">
        <v>751</v>
      </c>
      <c r="G112" t="s">
        <v>27</v>
      </c>
      <c r="J112" t="s">
        <v>186</v>
      </c>
      <c r="K112" s="1" t="s">
        <v>27</v>
      </c>
      <c r="L112" t="s">
        <v>720</v>
      </c>
      <c r="M112" t="s">
        <v>349</v>
      </c>
      <c r="N112"/>
      <c r="P112" s="153" t="s">
        <v>754</v>
      </c>
    </row>
    <row r="113" spans="1:16" ht="12.75">
      <c r="A113">
        <v>109</v>
      </c>
      <c r="B113" s="38">
        <v>41229</v>
      </c>
      <c r="D113" t="s">
        <v>185</v>
      </c>
      <c r="E113" t="s">
        <v>362</v>
      </c>
      <c r="F113" t="s">
        <v>391</v>
      </c>
      <c r="G113" t="s">
        <v>27</v>
      </c>
      <c r="J113" t="s">
        <v>186</v>
      </c>
      <c r="K113" t="s">
        <v>27</v>
      </c>
      <c r="L113" t="s">
        <v>720</v>
      </c>
      <c r="M113" t="s">
        <v>239</v>
      </c>
      <c r="N113" s="137" t="s">
        <v>491</v>
      </c>
      <c r="P113" s="153" t="s">
        <v>514</v>
      </c>
    </row>
    <row r="114" spans="1:16" ht="12.75">
      <c r="A114">
        <v>9</v>
      </c>
      <c r="B114" s="38">
        <v>41229</v>
      </c>
      <c r="D114" t="s">
        <v>185</v>
      </c>
      <c r="E114" t="s">
        <v>362</v>
      </c>
      <c r="F114" t="s">
        <v>391</v>
      </c>
      <c r="G114" t="s">
        <v>27</v>
      </c>
      <c r="J114" t="s">
        <v>186</v>
      </c>
      <c r="K114" t="s">
        <v>27</v>
      </c>
      <c r="L114" t="s">
        <v>720</v>
      </c>
      <c r="M114" t="s">
        <v>40</v>
      </c>
      <c r="N114" t="s">
        <v>196</v>
      </c>
      <c r="P114" s="153" t="s">
        <v>514</v>
      </c>
    </row>
    <row r="115" spans="1:16" ht="12.75">
      <c r="A115">
        <v>9</v>
      </c>
      <c r="B115" s="38">
        <v>41229</v>
      </c>
      <c r="D115" t="s">
        <v>185</v>
      </c>
      <c r="E115" t="s">
        <v>362</v>
      </c>
      <c r="F115" t="s">
        <v>391</v>
      </c>
      <c r="G115" t="s">
        <v>27</v>
      </c>
      <c r="J115" t="s">
        <v>186</v>
      </c>
      <c r="K115" t="s">
        <v>27</v>
      </c>
      <c r="L115" t="s">
        <v>720</v>
      </c>
      <c r="M115" t="s">
        <v>40</v>
      </c>
      <c r="N115" t="s">
        <v>467</v>
      </c>
      <c r="P115" s="153" t="s">
        <v>514</v>
      </c>
    </row>
    <row r="116" spans="1:16" ht="12.75">
      <c r="A116">
        <v>10</v>
      </c>
      <c r="B116" s="38">
        <v>41241</v>
      </c>
      <c r="D116" t="s">
        <v>185</v>
      </c>
      <c r="E116" t="s">
        <v>93</v>
      </c>
      <c r="F116" t="s">
        <v>751</v>
      </c>
      <c r="G116" t="s">
        <v>14</v>
      </c>
      <c r="J116" t="s">
        <v>186</v>
      </c>
      <c r="K116" t="s">
        <v>14</v>
      </c>
      <c r="L116" t="s">
        <v>13</v>
      </c>
      <c r="M116" t="s">
        <v>327</v>
      </c>
      <c r="N116"/>
      <c r="P116" s="153" t="s">
        <v>755</v>
      </c>
    </row>
    <row r="117" spans="1:16" ht="12.75">
      <c r="A117">
        <v>-0.59</v>
      </c>
      <c r="B117" s="38">
        <v>41241</v>
      </c>
      <c r="D117" t="s">
        <v>185</v>
      </c>
      <c r="E117" t="s">
        <v>93</v>
      </c>
      <c r="F117" t="s">
        <v>751</v>
      </c>
      <c r="G117" t="s">
        <v>14</v>
      </c>
      <c r="J117" t="s">
        <v>186</v>
      </c>
      <c r="K117" t="s">
        <v>14</v>
      </c>
      <c r="L117" t="s">
        <v>13</v>
      </c>
      <c r="M117" t="s">
        <v>349</v>
      </c>
      <c r="N117"/>
      <c r="P117" s="153" t="s">
        <v>755</v>
      </c>
    </row>
    <row r="118" spans="1:16" ht="12.75">
      <c r="A118">
        <v>10</v>
      </c>
      <c r="B118" s="38">
        <v>41241</v>
      </c>
      <c r="D118" t="s">
        <v>185</v>
      </c>
      <c r="E118" t="s">
        <v>93</v>
      </c>
      <c r="F118" t="s">
        <v>751</v>
      </c>
      <c r="G118" t="s">
        <v>14</v>
      </c>
      <c r="J118" t="s">
        <v>186</v>
      </c>
      <c r="K118" t="s">
        <v>14</v>
      </c>
      <c r="L118" t="s">
        <v>13</v>
      </c>
      <c r="M118" t="s">
        <v>327</v>
      </c>
      <c r="N118"/>
      <c r="P118" s="153" t="s">
        <v>755</v>
      </c>
    </row>
    <row r="119" spans="1:16" ht="12.75">
      <c r="A119">
        <v>-0.59</v>
      </c>
      <c r="B119" s="38">
        <v>41241</v>
      </c>
      <c r="D119" t="s">
        <v>185</v>
      </c>
      <c r="E119" t="s">
        <v>93</v>
      </c>
      <c r="F119" t="s">
        <v>751</v>
      </c>
      <c r="G119" t="s">
        <v>14</v>
      </c>
      <c r="J119" t="s">
        <v>186</v>
      </c>
      <c r="K119" t="s">
        <v>14</v>
      </c>
      <c r="L119" t="s">
        <v>13</v>
      </c>
      <c r="M119" t="s">
        <v>349</v>
      </c>
      <c r="N119"/>
      <c r="P119" s="153" t="s">
        <v>755</v>
      </c>
    </row>
    <row r="120" spans="1:16" ht="12.75">
      <c r="A120">
        <v>10</v>
      </c>
      <c r="B120" s="38">
        <v>41241</v>
      </c>
      <c r="D120" t="s">
        <v>185</v>
      </c>
      <c r="E120" t="s">
        <v>93</v>
      </c>
      <c r="F120" t="s">
        <v>751</v>
      </c>
      <c r="G120" t="s">
        <v>14</v>
      </c>
      <c r="J120" t="s">
        <v>186</v>
      </c>
      <c r="K120" t="s">
        <v>14</v>
      </c>
      <c r="L120" t="s">
        <v>13</v>
      </c>
      <c r="M120" t="s">
        <v>327</v>
      </c>
      <c r="N120"/>
      <c r="P120" s="153" t="s">
        <v>755</v>
      </c>
    </row>
    <row r="121" spans="1:16" ht="12.75">
      <c r="A121">
        <v>-0.59</v>
      </c>
      <c r="B121" s="38">
        <v>41241</v>
      </c>
      <c r="D121" t="s">
        <v>185</v>
      </c>
      <c r="E121" t="s">
        <v>93</v>
      </c>
      <c r="F121" t="s">
        <v>751</v>
      </c>
      <c r="G121" t="s">
        <v>14</v>
      </c>
      <c r="J121" t="s">
        <v>186</v>
      </c>
      <c r="K121" t="s">
        <v>14</v>
      </c>
      <c r="L121" t="s">
        <v>13</v>
      </c>
      <c r="M121" t="s">
        <v>349</v>
      </c>
      <c r="N121"/>
      <c r="P121" s="153" t="s">
        <v>755</v>
      </c>
    </row>
    <row r="122" spans="1:16" ht="12.75">
      <c r="A122">
        <v>15</v>
      </c>
      <c r="B122" s="38">
        <v>41241</v>
      </c>
      <c r="D122" t="s">
        <v>185</v>
      </c>
      <c r="E122" t="s">
        <v>93</v>
      </c>
      <c r="F122" t="s">
        <v>751</v>
      </c>
      <c r="G122" t="s">
        <v>14</v>
      </c>
      <c r="J122" t="s">
        <v>186</v>
      </c>
      <c r="K122" t="s">
        <v>14</v>
      </c>
      <c r="L122" t="s">
        <v>13</v>
      </c>
      <c r="M122" t="s">
        <v>327</v>
      </c>
      <c r="N122"/>
      <c r="P122" s="153" t="s">
        <v>755</v>
      </c>
    </row>
    <row r="123" spans="1:16" ht="12.75">
      <c r="A123">
        <v>-0.74</v>
      </c>
      <c r="B123" s="38">
        <v>41241</v>
      </c>
      <c r="D123" t="s">
        <v>185</v>
      </c>
      <c r="E123" t="s">
        <v>93</v>
      </c>
      <c r="F123" t="s">
        <v>751</v>
      </c>
      <c r="G123" t="s">
        <v>14</v>
      </c>
      <c r="J123" t="s">
        <v>186</v>
      </c>
      <c r="K123" t="s">
        <v>14</v>
      </c>
      <c r="L123" t="s">
        <v>13</v>
      </c>
      <c r="M123" t="s">
        <v>349</v>
      </c>
      <c r="N123"/>
      <c r="P123" s="153" t="s">
        <v>755</v>
      </c>
    </row>
    <row r="124" spans="1:16" ht="12.75">
      <c r="A124">
        <v>10</v>
      </c>
      <c r="B124" s="38">
        <v>41242</v>
      </c>
      <c r="D124" t="s">
        <v>185</v>
      </c>
      <c r="E124" t="s">
        <v>93</v>
      </c>
      <c r="F124" t="s">
        <v>751</v>
      </c>
      <c r="G124" t="s">
        <v>14</v>
      </c>
      <c r="J124" t="s">
        <v>186</v>
      </c>
      <c r="K124" t="s">
        <v>14</v>
      </c>
      <c r="L124" t="s">
        <v>13</v>
      </c>
      <c r="M124" t="s">
        <v>327</v>
      </c>
      <c r="N124"/>
      <c r="P124" s="153" t="s">
        <v>755</v>
      </c>
    </row>
    <row r="125" spans="1:16" ht="12.75">
      <c r="A125">
        <v>-0.59</v>
      </c>
      <c r="B125" s="38">
        <v>41242</v>
      </c>
      <c r="D125" t="s">
        <v>185</v>
      </c>
      <c r="E125" t="s">
        <v>93</v>
      </c>
      <c r="F125" t="s">
        <v>751</v>
      </c>
      <c r="G125" t="s">
        <v>14</v>
      </c>
      <c r="J125" t="s">
        <v>186</v>
      </c>
      <c r="K125" t="s">
        <v>14</v>
      </c>
      <c r="L125" t="s">
        <v>13</v>
      </c>
      <c r="M125" t="s">
        <v>349</v>
      </c>
      <c r="N125"/>
      <c r="P125" s="153" t="s">
        <v>755</v>
      </c>
    </row>
    <row r="126" spans="1:16" ht="12.75">
      <c r="A126">
        <v>10</v>
      </c>
      <c r="B126" s="38">
        <v>41242</v>
      </c>
      <c r="D126" t="s">
        <v>185</v>
      </c>
      <c r="E126" t="s">
        <v>93</v>
      </c>
      <c r="F126" t="s">
        <v>751</v>
      </c>
      <c r="G126" t="s">
        <v>14</v>
      </c>
      <c r="J126" t="s">
        <v>186</v>
      </c>
      <c r="K126" t="s">
        <v>14</v>
      </c>
      <c r="L126" t="s">
        <v>13</v>
      </c>
      <c r="M126" t="s">
        <v>327</v>
      </c>
      <c r="N126"/>
      <c r="P126" s="153" t="s">
        <v>755</v>
      </c>
    </row>
    <row r="127" spans="1:16" ht="12.75">
      <c r="A127">
        <v>-0.59</v>
      </c>
      <c r="B127" s="38">
        <v>41242</v>
      </c>
      <c r="D127" t="s">
        <v>185</v>
      </c>
      <c r="E127" t="s">
        <v>93</v>
      </c>
      <c r="F127" t="s">
        <v>751</v>
      </c>
      <c r="G127" t="s">
        <v>14</v>
      </c>
      <c r="J127" t="s">
        <v>186</v>
      </c>
      <c r="K127" t="s">
        <v>14</v>
      </c>
      <c r="L127" t="s">
        <v>13</v>
      </c>
      <c r="M127" t="s">
        <v>349</v>
      </c>
      <c r="N127"/>
      <c r="P127" s="153" t="s">
        <v>755</v>
      </c>
    </row>
    <row r="128" spans="1:16" ht="12.75">
      <c r="A128">
        <v>25</v>
      </c>
      <c r="B128" s="38">
        <v>41243</v>
      </c>
      <c r="D128" t="s">
        <v>185</v>
      </c>
      <c r="E128" t="s">
        <v>93</v>
      </c>
      <c r="F128" t="s">
        <v>751</v>
      </c>
      <c r="G128" t="s">
        <v>14</v>
      </c>
      <c r="J128" t="s">
        <v>186</v>
      </c>
      <c r="K128" t="s">
        <v>14</v>
      </c>
      <c r="L128" t="s">
        <v>13</v>
      </c>
      <c r="M128" t="s">
        <v>327</v>
      </c>
      <c r="N128"/>
      <c r="P128" s="153" t="s">
        <v>755</v>
      </c>
    </row>
    <row r="129" spans="1:16" ht="12.75">
      <c r="A129">
        <v>-1.03</v>
      </c>
      <c r="B129" s="38">
        <v>41243</v>
      </c>
      <c r="D129" t="s">
        <v>185</v>
      </c>
      <c r="E129" t="s">
        <v>93</v>
      </c>
      <c r="F129" t="s">
        <v>751</v>
      </c>
      <c r="G129" t="s">
        <v>14</v>
      </c>
      <c r="J129" t="s">
        <v>186</v>
      </c>
      <c r="K129" t="s">
        <v>14</v>
      </c>
      <c r="L129" t="s">
        <v>13</v>
      </c>
      <c r="M129" t="s">
        <v>349</v>
      </c>
      <c r="N129"/>
      <c r="P129" s="153" t="s">
        <v>755</v>
      </c>
    </row>
    <row r="130" spans="1:16" ht="12.75">
      <c r="A130">
        <v>25</v>
      </c>
      <c r="B130" s="38">
        <v>41243</v>
      </c>
      <c r="D130" t="s">
        <v>185</v>
      </c>
      <c r="E130" t="s">
        <v>93</v>
      </c>
      <c r="F130" t="s">
        <v>751</v>
      </c>
      <c r="G130" t="s">
        <v>14</v>
      </c>
      <c r="J130" t="s">
        <v>186</v>
      </c>
      <c r="K130" t="s">
        <v>14</v>
      </c>
      <c r="L130" t="s">
        <v>13</v>
      </c>
      <c r="M130" t="s">
        <v>327</v>
      </c>
      <c r="N130"/>
      <c r="P130" s="153" t="s">
        <v>755</v>
      </c>
    </row>
    <row r="131" spans="1:16" ht="12.75">
      <c r="A131">
        <v>-1.03</v>
      </c>
      <c r="B131" s="38">
        <v>41243</v>
      </c>
      <c r="D131" t="s">
        <v>185</v>
      </c>
      <c r="E131" t="s">
        <v>93</v>
      </c>
      <c r="F131" t="s">
        <v>751</v>
      </c>
      <c r="G131" t="s">
        <v>14</v>
      </c>
      <c r="J131" t="s">
        <v>186</v>
      </c>
      <c r="K131" t="s">
        <v>14</v>
      </c>
      <c r="L131" t="s">
        <v>13</v>
      </c>
      <c r="M131" t="s">
        <v>349</v>
      </c>
      <c r="N131"/>
      <c r="P131" s="153" t="s">
        <v>755</v>
      </c>
    </row>
    <row r="132" spans="1:16" ht="12.75">
      <c r="A132">
        <v>10</v>
      </c>
      <c r="B132" s="38">
        <v>41243</v>
      </c>
      <c r="D132" t="s">
        <v>185</v>
      </c>
      <c r="E132" t="s">
        <v>93</v>
      </c>
      <c r="F132" t="s">
        <v>751</v>
      </c>
      <c r="G132" t="s">
        <v>14</v>
      </c>
      <c r="J132" t="s">
        <v>186</v>
      </c>
      <c r="K132" t="s">
        <v>14</v>
      </c>
      <c r="L132" t="s">
        <v>13</v>
      </c>
      <c r="M132" t="s">
        <v>327</v>
      </c>
      <c r="N132"/>
      <c r="P132" s="153" t="s">
        <v>755</v>
      </c>
    </row>
    <row r="133" spans="1:16" ht="12.75">
      <c r="A133">
        <v>-0.59</v>
      </c>
      <c r="B133" s="38">
        <v>41243</v>
      </c>
      <c r="D133" t="s">
        <v>185</v>
      </c>
      <c r="E133" t="s">
        <v>93</v>
      </c>
      <c r="F133" t="s">
        <v>751</v>
      </c>
      <c r="G133" t="s">
        <v>14</v>
      </c>
      <c r="J133" t="s">
        <v>186</v>
      </c>
      <c r="K133" t="s">
        <v>14</v>
      </c>
      <c r="L133" t="s">
        <v>13</v>
      </c>
      <c r="M133" t="s">
        <v>349</v>
      </c>
      <c r="N133"/>
      <c r="P133" s="153" t="s">
        <v>755</v>
      </c>
    </row>
    <row r="134" spans="1:16" ht="12.75">
      <c r="A134">
        <v>10</v>
      </c>
      <c r="B134" s="38">
        <v>41243</v>
      </c>
      <c r="D134" t="s">
        <v>185</v>
      </c>
      <c r="E134" t="s">
        <v>93</v>
      </c>
      <c r="F134" t="s">
        <v>751</v>
      </c>
      <c r="G134" t="s">
        <v>14</v>
      </c>
      <c r="J134" t="s">
        <v>186</v>
      </c>
      <c r="K134" t="s">
        <v>14</v>
      </c>
      <c r="L134" t="s">
        <v>13</v>
      </c>
      <c r="M134" t="s">
        <v>327</v>
      </c>
      <c r="N134"/>
      <c r="P134" s="153" t="s">
        <v>755</v>
      </c>
    </row>
    <row r="135" spans="1:16" ht="12.75">
      <c r="A135">
        <v>-0.59</v>
      </c>
      <c r="B135" s="38">
        <v>41243</v>
      </c>
      <c r="D135" t="s">
        <v>185</v>
      </c>
      <c r="E135" t="s">
        <v>93</v>
      </c>
      <c r="F135" t="s">
        <v>751</v>
      </c>
      <c r="G135" t="s">
        <v>14</v>
      </c>
      <c r="J135" t="s">
        <v>186</v>
      </c>
      <c r="K135" t="s">
        <v>14</v>
      </c>
      <c r="L135" t="s">
        <v>13</v>
      </c>
      <c r="M135" t="s">
        <v>349</v>
      </c>
      <c r="N135"/>
      <c r="P135" s="153" t="s">
        <v>755</v>
      </c>
    </row>
    <row r="136" spans="1:16" ht="12.75">
      <c r="A136">
        <v>10</v>
      </c>
      <c r="B136" s="38">
        <v>41243</v>
      </c>
      <c r="D136" t="s">
        <v>185</v>
      </c>
      <c r="E136" t="s">
        <v>93</v>
      </c>
      <c r="F136" t="s">
        <v>751</v>
      </c>
      <c r="G136" t="s">
        <v>14</v>
      </c>
      <c r="J136" t="s">
        <v>186</v>
      </c>
      <c r="K136" t="s">
        <v>14</v>
      </c>
      <c r="L136" t="s">
        <v>13</v>
      </c>
      <c r="M136" t="s">
        <v>327</v>
      </c>
      <c r="N136"/>
      <c r="P136" s="153" t="s">
        <v>755</v>
      </c>
    </row>
    <row r="137" spans="1:16" ht="12.75">
      <c r="A137">
        <v>-0.59</v>
      </c>
      <c r="B137" s="38">
        <v>41243</v>
      </c>
      <c r="D137" t="s">
        <v>185</v>
      </c>
      <c r="E137" t="s">
        <v>93</v>
      </c>
      <c r="F137" t="s">
        <v>751</v>
      </c>
      <c r="G137" t="s">
        <v>14</v>
      </c>
      <c r="J137" t="s">
        <v>186</v>
      </c>
      <c r="K137" t="s">
        <v>14</v>
      </c>
      <c r="L137" t="s">
        <v>13</v>
      </c>
      <c r="M137" t="s">
        <v>349</v>
      </c>
      <c r="N137"/>
      <c r="P137" s="153" t="s">
        <v>755</v>
      </c>
    </row>
    <row r="138" spans="1:16" ht="12.75">
      <c r="A138">
        <v>10</v>
      </c>
      <c r="B138" s="38">
        <v>41243</v>
      </c>
      <c r="D138" t="s">
        <v>185</v>
      </c>
      <c r="E138" t="s">
        <v>93</v>
      </c>
      <c r="F138" t="s">
        <v>751</v>
      </c>
      <c r="G138" t="s">
        <v>14</v>
      </c>
      <c r="J138" t="s">
        <v>186</v>
      </c>
      <c r="K138" t="s">
        <v>14</v>
      </c>
      <c r="L138" t="s">
        <v>13</v>
      </c>
      <c r="M138" t="s">
        <v>327</v>
      </c>
      <c r="N138"/>
      <c r="P138" s="153" t="s">
        <v>755</v>
      </c>
    </row>
    <row r="139" spans="1:16" ht="12.75">
      <c r="A139">
        <v>-0.59</v>
      </c>
      <c r="B139" s="38">
        <v>41243</v>
      </c>
      <c r="D139" t="s">
        <v>185</v>
      </c>
      <c r="E139" t="s">
        <v>93</v>
      </c>
      <c r="F139" t="s">
        <v>751</v>
      </c>
      <c r="G139" t="s">
        <v>14</v>
      </c>
      <c r="J139" t="s">
        <v>186</v>
      </c>
      <c r="K139" t="s">
        <v>14</v>
      </c>
      <c r="L139" t="s">
        <v>13</v>
      </c>
      <c r="M139" t="s">
        <v>349</v>
      </c>
      <c r="N139"/>
      <c r="P139" s="153" t="s">
        <v>755</v>
      </c>
    </row>
    <row r="140" spans="1:16" ht="12.75">
      <c r="A140">
        <v>218</v>
      </c>
      <c r="B140" s="38">
        <v>41271</v>
      </c>
      <c r="D140" t="s">
        <v>185</v>
      </c>
      <c r="E140" t="s">
        <v>93</v>
      </c>
      <c r="F140" t="s">
        <v>751</v>
      </c>
      <c r="G140" t="s">
        <v>27</v>
      </c>
      <c r="J140" t="s">
        <v>186</v>
      </c>
      <c r="K140" s="1" t="s">
        <v>27</v>
      </c>
      <c r="L140" t="s">
        <v>720</v>
      </c>
      <c r="M140" t="s">
        <v>239</v>
      </c>
      <c r="N140" s="137" t="s">
        <v>491</v>
      </c>
      <c r="P140" s="153" t="s">
        <v>756</v>
      </c>
    </row>
    <row r="141" spans="1:16" ht="12.75">
      <c r="A141">
        <v>10</v>
      </c>
      <c r="B141" s="38">
        <v>41271</v>
      </c>
      <c r="D141" t="s">
        <v>185</v>
      </c>
      <c r="E141" t="s">
        <v>93</v>
      </c>
      <c r="F141" t="s">
        <v>751</v>
      </c>
      <c r="G141" t="s">
        <v>27</v>
      </c>
      <c r="J141" s="15" t="s">
        <v>186</v>
      </c>
      <c r="K141" s="15" t="s">
        <v>27</v>
      </c>
      <c r="L141" s="15" t="s">
        <v>720</v>
      </c>
      <c r="M141" t="s">
        <v>562</v>
      </c>
      <c r="N141" t="s">
        <v>231</v>
      </c>
      <c r="P141" s="153" t="s">
        <v>756</v>
      </c>
    </row>
    <row r="142" spans="1:16" ht="12.75">
      <c r="A142">
        <v>-6.91</v>
      </c>
      <c r="B142" s="38">
        <v>41271</v>
      </c>
      <c r="D142" t="s">
        <v>185</v>
      </c>
      <c r="E142" t="s">
        <v>93</v>
      </c>
      <c r="F142" t="s">
        <v>751</v>
      </c>
      <c r="G142" t="s">
        <v>27</v>
      </c>
      <c r="J142" t="s">
        <v>186</v>
      </c>
      <c r="K142" s="1" t="s">
        <v>27</v>
      </c>
      <c r="L142" t="s">
        <v>720</v>
      </c>
      <c r="M142" s="15" t="s">
        <v>349</v>
      </c>
      <c r="N142"/>
      <c r="P142" s="153" t="s">
        <v>756</v>
      </c>
    </row>
    <row r="143" spans="1:16" ht="12.75">
      <c r="A143">
        <v>109</v>
      </c>
      <c r="B143" s="38">
        <v>41273</v>
      </c>
      <c r="D143" t="s">
        <v>185</v>
      </c>
      <c r="E143" t="s">
        <v>93</v>
      </c>
      <c r="F143" t="s">
        <v>751</v>
      </c>
      <c r="G143" t="s">
        <v>27</v>
      </c>
      <c r="J143" t="s">
        <v>186</v>
      </c>
      <c r="K143" s="1" t="s">
        <v>27</v>
      </c>
      <c r="L143" t="s">
        <v>720</v>
      </c>
      <c r="M143" t="s">
        <v>239</v>
      </c>
      <c r="N143" s="137" t="s">
        <v>491</v>
      </c>
      <c r="P143" s="153" t="s">
        <v>756</v>
      </c>
    </row>
    <row r="144" spans="1:16" ht="12.75">
      <c r="A144">
        <v>5</v>
      </c>
      <c r="B144" s="38">
        <v>41273</v>
      </c>
      <c r="D144" t="s">
        <v>185</v>
      </c>
      <c r="E144" t="s">
        <v>93</v>
      </c>
      <c r="F144" t="s">
        <v>751</v>
      </c>
      <c r="G144" t="s">
        <v>27</v>
      </c>
      <c r="J144" s="15" t="s">
        <v>186</v>
      </c>
      <c r="K144" s="15" t="s">
        <v>27</v>
      </c>
      <c r="L144" s="15" t="s">
        <v>720</v>
      </c>
      <c r="M144" s="15" t="s">
        <v>40</v>
      </c>
      <c r="N144" s="15" t="s">
        <v>468</v>
      </c>
      <c r="P144" s="153" t="s">
        <v>756</v>
      </c>
    </row>
    <row r="145" spans="1:16" ht="12.75">
      <c r="A145">
        <v>5</v>
      </c>
      <c r="B145" s="38">
        <v>41273</v>
      </c>
      <c r="D145" t="s">
        <v>185</v>
      </c>
      <c r="E145" t="s">
        <v>93</v>
      </c>
      <c r="F145" t="s">
        <v>751</v>
      </c>
      <c r="G145" t="s">
        <v>27</v>
      </c>
      <c r="J145" s="15" t="s">
        <v>186</v>
      </c>
      <c r="K145" s="15" t="s">
        <v>27</v>
      </c>
      <c r="L145" s="15" t="s">
        <v>720</v>
      </c>
      <c r="M145" t="s">
        <v>562</v>
      </c>
      <c r="N145" t="s">
        <v>231</v>
      </c>
      <c r="P145" s="153" t="s">
        <v>756</v>
      </c>
    </row>
    <row r="146" spans="1:16" ht="12.75">
      <c r="A146">
        <v>5</v>
      </c>
      <c r="B146" s="38">
        <v>41273</v>
      </c>
      <c r="D146" t="s">
        <v>185</v>
      </c>
      <c r="E146" t="s">
        <v>93</v>
      </c>
      <c r="F146" t="s">
        <v>751</v>
      </c>
      <c r="G146" t="s">
        <v>27</v>
      </c>
      <c r="J146" s="15" t="s">
        <v>186</v>
      </c>
      <c r="K146" s="15" t="s">
        <v>27</v>
      </c>
      <c r="L146" s="15" t="s">
        <v>720</v>
      </c>
      <c r="M146" t="s">
        <v>562</v>
      </c>
      <c r="N146" t="s">
        <v>459</v>
      </c>
      <c r="P146" s="153" t="s">
        <v>756</v>
      </c>
    </row>
    <row r="147" spans="1:16" ht="12.75">
      <c r="A147">
        <v>-3.9</v>
      </c>
      <c r="B147" s="38">
        <v>41273</v>
      </c>
      <c r="D147" t="s">
        <v>185</v>
      </c>
      <c r="E147" t="s">
        <v>93</v>
      </c>
      <c r="F147" t="s">
        <v>751</v>
      </c>
      <c r="G147" t="s">
        <v>27</v>
      </c>
      <c r="J147" t="s">
        <v>186</v>
      </c>
      <c r="K147" s="1" t="s">
        <v>27</v>
      </c>
      <c r="L147" t="s">
        <v>720</v>
      </c>
      <c r="M147" s="15" t="s">
        <v>349</v>
      </c>
      <c r="N147"/>
      <c r="P147" s="153" t="s">
        <v>756</v>
      </c>
    </row>
    <row r="148" spans="1:16" ht="12.75">
      <c r="A148">
        <v>69</v>
      </c>
      <c r="B148" s="38">
        <v>41260</v>
      </c>
      <c r="D148" t="s">
        <v>185</v>
      </c>
      <c r="E148" t="s">
        <v>93</v>
      </c>
      <c r="F148" s="20" t="s">
        <v>742</v>
      </c>
      <c r="G148" t="s">
        <v>27</v>
      </c>
      <c r="J148" t="s">
        <v>186</v>
      </c>
      <c r="K148" s="1" t="s">
        <v>27</v>
      </c>
      <c r="L148" t="s">
        <v>720</v>
      </c>
      <c r="M148" t="s">
        <v>239</v>
      </c>
      <c r="N148" s="137" t="s">
        <v>533</v>
      </c>
      <c r="P148" s="153" t="s">
        <v>757</v>
      </c>
    </row>
    <row r="149" spans="1:16" ht="12.75">
      <c r="A149">
        <v>12</v>
      </c>
      <c r="B149" s="38">
        <v>41260</v>
      </c>
      <c r="D149" t="s">
        <v>185</v>
      </c>
      <c r="E149" t="s">
        <v>93</v>
      </c>
      <c r="F149" s="20" t="s">
        <v>742</v>
      </c>
      <c r="G149" t="s">
        <v>27</v>
      </c>
      <c r="J149" s="15" t="s">
        <v>186</v>
      </c>
      <c r="K149" s="15" t="s">
        <v>27</v>
      </c>
      <c r="L149" s="15" t="s">
        <v>720</v>
      </c>
      <c r="M149" s="15" t="s">
        <v>40</v>
      </c>
      <c r="N149" s="15" t="s">
        <v>537</v>
      </c>
      <c r="P149" s="153" t="s">
        <v>757</v>
      </c>
    </row>
    <row r="150" spans="1:16" ht="12.75">
      <c r="A150">
        <v>9</v>
      </c>
      <c r="B150" s="38">
        <v>41260</v>
      </c>
      <c r="D150" t="s">
        <v>185</v>
      </c>
      <c r="E150" t="s">
        <v>93</v>
      </c>
      <c r="F150" s="20" t="s">
        <v>742</v>
      </c>
      <c r="G150" t="s">
        <v>27</v>
      </c>
      <c r="J150" s="15" t="s">
        <v>186</v>
      </c>
      <c r="K150" s="15" t="s">
        <v>27</v>
      </c>
      <c r="L150" s="15" t="s">
        <v>720</v>
      </c>
      <c r="M150" s="15" t="s">
        <v>40</v>
      </c>
      <c r="N150" s="15" t="s">
        <v>196</v>
      </c>
      <c r="P150" s="153" t="s">
        <v>757</v>
      </c>
    </row>
    <row r="151" spans="1:16" ht="12.75">
      <c r="A151">
        <v>218</v>
      </c>
      <c r="B151" s="38">
        <v>41266</v>
      </c>
      <c r="D151" t="s">
        <v>185</v>
      </c>
      <c r="E151" t="s">
        <v>93</v>
      </c>
      <c r="F151" s="20" t="s">
        <v>742</v>
      </c>
      <c r="G151" t="s">
        <v>27</v>
      </c>
      <c r="J151" t="s">
        <v>186</v>
      </c>
      <c r="K151" s="1" t="s">
        <v>27</v>
      </c>
      <c r="L151" t="s">
        <v>720</v>
      </c>
      <c r="M151" t="s">
        <v>239</v>
      </c>
      <c r="N151" s="137" t="s">
        <v>491</v>
      </c>
      <c r="P151" s="153" t="s">
        <v>757</v>
      </c>
    </row>
    <row r="152" spans="1:16" ht="12.75">
      <c r="A152">
        <v>109</v>
      </c>
      <c r="B152" s="38">
        <v>41271</v>
      </c>
      <c r="D152" t="s">
        <v>185</v>
      </c>
      <c r="E152" t="s">
        <v>93</v>
      </c>
      <c r="F152" s="20" t="s">
        <v>742</v>
      </c>
      <c r="G152" t="s">
        <v>27</v>
      </c>
      <c r="J152" t="s">
        <v>186</v>
      </c>
      <c r="K152" s="1" t="s">
        <v>27</v>
      </c>
      <c r="L152" t="s">
        <v>720</v>
      </c>
      <c r="M152" t="s">
        <v>239</v>
      </c>
      <c r="N152" s="137" t="s">
        <v>491</v>
      </c>
      <c r="P152" s="153" t="s">
        <v>757</v>
      </c>
    </row>
    <row r="153" spans="1:16" ht="12.75">
      <c r="A153">
        <v>218</v>
      </c>
      <c r="B153" s="38">
        <v>41267</v>
      </c>
      <c r="D153" t="s">
        <v>185</v>
      </c>
      <c r="E153" t="s">
        <v>93</v>
      </c>
      <c r="F153" s="20" t="s">
        <v>742</v>
      </c>
      <c r="G153" t="s">
        <v>27</v>
      </c>
      <c r="J153" t="s">
        <v>186</v>
      </c>
      <c r="K153" s="1" t="s">
        <v>27</v>
      </c>
      <c r="L153" t="s">
        <v>720</v>
      </c>
      <c r="M153" t="s">
        <v>239</v>
      </c>
      <c r="N153" s="137" t="s">
        <v>491</v>
      </c>
      <c r="P153" s="153" t="s">
        <v>757</v>
      </c>
    </row>
    <row r="154" spans="1:16" ht="12.75">
      <c r="A154">
        <v>-10</v>
      </c>
      <c r="B154" s="38">
        <v>41267</v>
      </c>
      <c r="D154" t="s">
        <v>185</v>
      </c>
      <c r="E154" t="s">
        <v>93</v>
      </c>
      <c r="F154" s="20" t="s">
        <v>742</v>
      </c>
      <c r="G154" t="s">
        <v>27</v>
      </c>
      <c r="J154" t="s">
        <v>185</v>
      </c>
      <c r="K154" t="s">
        <v>362</v>
      </c>
      <c r="L154" t="s">
        <v>391</v>
      </c>
      <c r="M154" t="s">
        <v>27</v>
      </c>
      <c r="N154" s="137"/>
      <c r="P154" s="153" t="s">
        <v>757</v>
      </c>
    </row>
    <row r="155" spans="1:16" ht="12.75">
      <c r="A155">
        <v>10</v>
      </c>
      <c r="B155" s="38">
        <v>41267</v>
      </c>
      <c r="D155" t="s">
        <v>185</v>
      </c>
      <c r="E155" t="s">
        <v>93</v>
      </c>
      <c r="F155" s="20" t="s">
        <v>742</v>
      </c>
      <c r="G155" t="s">
        <v>27</v>
      </c>
      <c r="J155" s="15" t="s">
        <v>186</v>
      </c>
      <c r="K155" s="15" t="s">
        <v>27</v>
      </c>
      <c r="L155" s="15" t="s">
        <v>720</v>
      </c>
      <c r="M155" t="s">
        <v>562</v>
      </c>
      <c r="N155" t="s">
        <v>459</v>
      </c>
      <c r="P155" s="153" t="s">
        <v>757</v>
      </c>
    </row>
    <row r="156" spans="1:16" ht="12.75">
      <c r="A156">
        <v>18</v>
      </c>
      <c r="B156" s="38">
        <v>41267</v>
      </c>
      <c r="D156" t="s">
        <v>185</v>
      </c>
      <c r="E156" t="s">
        <v>93</v>
      </c>
      <c r="F156" s="20" t="s">
        <v>742</v>
      </c>
      <c r="G156" t="s">
        <v>27</v>
      </c>
      <c r="J156" s="15" t="s">
        <v>186</v>
      </c>
      <c r="K156" s="15" t="s">
        <v>27</v>
      </c>
      <c r="L156" s="15" t="s">
        <v>720</v>
      </c>
      <c r="M156" s="15" t="s">
        <v>40</v>
      </c>
      <c r="N156" s="15" t="s">
        <v>196</v>
      </c>
      <c r="P156" s="153" t="s">
        <v>757</v>
      </c>
    </row>
    <row r="157" spans="1:16" ht="12.75">
      <c r="A157">
        <v>18</v>
      </c>
      <c r="B157" s="38">
        <v>41267</v>
      </c>
      <c r="D157" t="s">
        <v>185</v>
      </c>
      <c r="E157" t="s">
        <v>93</v>
      </c>
      <c r="F157" s="20" t="s">
        <v>742</v>
      </c>
      <c r="G157" t="s">
        <v>27</v>
      </c>
      <c r="J157" s="15" t="s">
        <v>186</v>
      </c>
      <c r="K157" s="15" t="s">
        <v>27</v>
      </c>
      <c r="L157" s="15" t="s">
        <v>720</v>
      </c>
      <c r="M157" s="15" t="s">
        <v>40</v>
      </c>
      <c r="N157" s="15" t="s">
        <v>467</v>
      </c>
      <c r="P157" s="153" t="s">
        <v>757</v>
      </c>
    </row>
    <row r="158" spans="1:16" ht="12.75">
      <c r="A158">
        <v>218</v>
      </c>
      <c r="B158" s="38">
        <v>41268</v>
      </c>
      <c r="D158" t="s">
        <v>185</v>
      </c>
      <c r="E158" t="s">
        <v>93</v>
      </c>
      <c r="F158" s="20" t="s">
        <v>742</v>
      </c>
      <c r="G158" t="s">
        <v>27</v>
      </c>
      <c r="J158" t="s">
        <v>186</v>
      </c>
      <c r="K158" s="1" t="s">
        <v>27</v>
      </c>
      <c r="L158" t="s">
        <v>720</v>
      </c>
      <c r="M158" t="s">
        <v>239</v>
      </c>
      <c r="N158" s="137" t="s">
        <v>491</v>
      </c>
      <c r="P158" s="153" t="s">
        <v>757</v>
      </c>
    </row>
    <row r="159" spans="1:16" ht="12.75">
      <c r="A159">
        <v>18</v>
      </c>
      <c r="B159" s="38">
        <v>41268</v>
      </c>
      <c r="D159" t="s">
        <v>185</v>
      </c>
      <c r="E159" t="s">
        <v>93</v>
      </c>
      <c r="F159" s="20" t="s">
        <v>742</v>
      </c>
      <c r="G159" t="s">
        <v>27</v>
      </c>
      <c r="J159" s="15" t="s">
        <v>186</v>
      </c>
      <c r="K159" s="15" t="s">
        <v>27</v>
      </c>
      <c r="L159" s="15" t="s">
        <v>720</v>
      </c>
      <c r="M159" s="15" t="s">
        <v>40</v>
      </c>
      <c r="N159" s="15" t="s">
        <v>196</v>
      </c>
      <c r="P159" s="153" t="s">
        <v>757</v>
      </c>
    </row>
    <row r="160" spans="1:16" ht="12.75">
      <c r="A160">
        <v>18</v>
      </c>
      <c r="B160" s="38">
        <v>41268</v>
      </c>
      <c r="D160" t="s">
        <v>185</v>
      </c>
      <c r="E160" t="s">
        <v>93</v>
      </c>
      <c r="F160" s="20" t="s">
        <v>742</v>
      </c>
      <c r="G160" t="s">
        <v>27</v>
      </c>
      <c r="J160" s="15" t="s">
        <v>186</v>
      </c>
      <c r="K160" s="15" t="s">
        <v>27</v>
      </c>
      <c r="L160" s="15" t="s">
        <v>720</v>
      </c>
      <c r="M160" s="15" t="s">
        <v>40</v>
      </c>
      <c r="N160" s="15" t="s">
        <v>467</v>
      </c>
      <c r="P160" s="153" t="s">
        <v>757</v>
      </c>
    </row>
    <row r="161" spans="1:16" ht="12.75">
      <c r="A161">
        <v>10</v>
      </c>
      <c r="B161" s="38">
        <v>41268</v>
      </c>
      <c r="D161" t="s">
        <v>185</v>
      </c>
      <c r="E161" t="s">
        <v>93</v>
      </c>
      <c r="F161" s="20" t="s">
        <v>742</v>
      </c>
      <c r="G161" t="s">
        <v>27</v>
      </c>
      <c r="J161" s="15" t="s">
        <v>186</v>
      </c>
      <c r="K161" s="15" t="s">
        <v>27</v>
      </c>
      <c r="L161" s="15" t="s">
        <v>720</v>
      </c>
      <c r="M161" t="s">
        <v>562</v>
      </c>
      <c r="N161" t="s">
        <v>459</v>
      </c>
      <c r="P161" s="153" t="s">
        <v>757</v>
      </c>
    </row>
    <row r="162" spans="1:16" ht="12.75">
      <c r="A162">
        <v>109</v>
      </c>
      <c r="B162" s="38">
        <v>41268</v>
      </c>
      <c r="D162" t="s">
        <v>185</v>
      </c>
      <c r="E162" t="s">
        <v>93</v>
      </c>
      <c r="F162" s="20" t="s">
        <v>742</v>
      </c>
      <c r="G162" t="s">
        <v>27</v>
      </c>
      <c r="J162" t="s">
        <v>186</v>
      </c>
      <c r="K162" s="1" t="s">
        <v>27</v>
      </c>
      <c r="L162" t="s">
        <v>720</v>
      </c>
      <c r="M162" t="s">
        <v>239</v>
      </c>
      <c r="N162" s="137" t="s">
        <v>491</v>
      </c>
      <c r="P162" s="153" t="s">
        <v>757</v>
      </c>
    </row>
    <row r="163" spans="1:16" ht="12.75">
      <c r="A163">
        <v>109</v>
      </c>
      <c r="B163" s="38">
        <v>41269</v>
      </c>
      <c r="D163" t="s">
        <v>185</v>
      </c>
      <c r="E163" t="s">
        <v>93</v>
      </c>
      <c r="F163" s="20" t="s">
        <v>742</v>
      </c>
      <c r="G163" t="s">
        <v>27</v>
      </c>
      <c r="J163" t="s">
        <v>186</v>
      </c>
      <c r="K163" s="1" t="s">
        <v>27</v>
      </c>
      <c r="L163" t="s">
        <v>720</v>
      </c>
      <c r="M163" t="s">
        <v>239</v>
      </c>
      <c r="N163" s="137" t="s">
        <v>491</v>
      </c>
      <c r="P163" s="153" t="s">
        <v>757</v>
      </c>
    </row>
    <row r="164" spans="1:16" ht="12.75">
      <c r="A164">
        <v>109</v>
      </c>
      <c r="B164" s="38">
        <v>41270</v>
      </c>
      <c r="D164" t="s">
        <v>185</v>
      </c>
      <c r="E164" t="s">
        <v>93</v>
      </c>
      <c r="F164" s="20" t="s">
        <v>742</v>
      </c>
      <c r="G164" t="s">
        <v>27</v>
      </c>
      <c r="J164" t="s">
        <v>186</v>
      </c>
      <c r="K164" s="1" t="s">
        <v>27</v>
      </c>
      <c r="L164" t="s">
        <v>720</v>
      </c>
      <c r="M164" t="s">
        <v>239</v>
      </c>
      <c r="N164" s="137" t="s">
        <v>491</v>
      </c>
      <c r="P164" s="153" t="s">
        <v>757</v>
      </c>
    </row>
    <row r="165" spans="1:16" ht="12.75">
      <c r="A165">
        <v>109</v>
      </c>
      <c r="B165" s="38">
        <v>41270</v>
      </c>
      <c r="D165" t="s">
        <v>185</v>
      </c>
      <c r="E165" t="s">
        <v>93</v>
      </c>
      <c r="F165" s="20" t="s">
        <v>742</v>
      </c>
      <c r="G165" t="s">
        <v>27</v>
      </c>
      <c r="J165" t="s">
        <v>186</v>
      </c>
      <c r="K165" s="1" t="s">
        <v>27</v>
      </c>
      <c r="L165" t="s">
        <v>720</v>
      </c>
      <c r="M165" t="s">
        <v>239</v>
      </c>
      <c r="N165" s="137" t="s">
        <v>491</v>
      </c>
      <c r="P165" s="153" t="s">
        <v>757</v>
      </c>
    </row>
    <row r="166" spans="1:16" ht="12.75">
      <c r="A166">
        <v>5</v>
      </c>
      <c r="B166" s="38">
        <v>41270</v>
      </c>
      <c r="D166" t="s">
        <v>185</v>
      </c>
      <c r="E166" t="s">
        <v>93</v>
      </c>
      <c r="F166" s="20" t="s">
        <v>742</v>
      </c>
      <c r="G166" t="s">
        <v>27</v>
      </c>
      <c r="J166" s="15" t="s">
        <v>186</v>
      </c>
      <c r="K166" s="15" t="s">
        <v>27</v>
      </c>
      <c r="L166" s="15" t="s">
        <v>720</v>
      </c>
      <c r="M166" t="s">
        <v>562</v>
      </c>
      <c r="N166" t="s">
        <v>459</v>
      </c>
      <c r="P166" s="153" t="s">
        <v>757</v>
      </c>
    </row>
    <row r="167" spans="1:16" ht="12.75">
      <c r="A167">
        <v>109</v>
      </c>
      <c r="B167" s="38">
        <v>41272</v>
      </c>
      <c r="D167" t="s">
        <v>185</v>
      </c>
      <c r="E167" t="s">
        <v>93</v>
      </c>
      <c r="F167" s="20" t="s">
        <v>742</v>
      </c>
      <c r="G167" t="s">
        <v>27</v>
      </c>
      <c r="J167" t="s">
        <v>186</v>
      </c>
      <c r="K167" s="1" t="s">
        <v>27</v>
      </c>
      <c r="L167" t="s">
        <v>720</v>
      </c>
      <c r="M167" t="s">
        <v>239</v>
      </c>
      <c r="N167" s="137" t="s">
        <v>491</v>
      </c>
      <c r="P167" s="153" t="s">
        <v>757</v>
      </c>
    </row>
    <row r="168" spans="1:16" ht="12.75">
      <c r="A168">
        <v>12</v>
      </c>
      <c r="B168" s="38">
        <v>41272</v>
      </c>
      <c r="D168" t="s">
        <v>185</v>
      </c>
      <c r="E168" t="s">
        <v>93</v>
      </c>
      <c r="F168" s="20" t="s">
        <v>742</v>
      </c>
      <c r="G168" t="s">
        <v>27</v>
      </c>
      <c r="J168" s="15" t="s">
        <v>186</v>
      </c>
      <c r="K168" s="15" t="s">
        <v>27</v>
      </c>
      <c r="L168" s="15" t="s">
        <v>720</v>
      </c>
      <c r="M168" s="15" t="s">
        <v>40</v>
      </c>
      <c r="N168" s="15" t="s">
        <v>516</v>
      </c>
      <c r="P168" s="153" t="s">
        <v>757</v>
      </c>
    </row>
    <row r="169" spans="1:16" ht="12.75">
      <c r="A169">
        <v>9</v>
      </c>
      <c r="B169" s="38">
        <v>41272</v>
      </c>
      <c r="D169" t="s">
        <v>185</v>
      </c>
      <c r="E169" t="s">
        <v>93</v>
      </c>
      <c r="F169" s="20" t="s">
        <v>742</v>
      </c>
      <c r="G169" t="s">
        <v>27</v>
      </c>
      <c r="J169" s="15" t="s">
        <v>186</v>
      </c>
      <c r="K169" s="15" t="s">
        <v>27</v>
      </c>
      <c r="L169" s="15" t="s">
        <v>720</v>
      </c>
      <c r="M169" s="15" t="s">
        <v>40</v>
      </c>
      <c r="N169" s="15" t="s">
        <v>196</v>
      </c>
      <c r="P169" s="153" t="s">
        <v>757</v>
      </c>
    </row>
    <row r="170" spans="1:16" ht="12.75">
      <c r="A170">
        <v>5</v>
      </c>
      <c r="B170" s="38">
        <v>41272</v>
      </c>
      <c r="D170" t="s">
        <v>185</v>
      </c>
      <c r="E170" t="s">
        <v>93</v>
      </c>
      <c r="F170" s="20" t="s">
        <v>742</v>
      </c>
      <c r="G170" t="s">
        <v>27</v>
      </c>
      <c r="J170" s="15" t="s">
        <v>186</v>
      </c>
      <c r="K170" s="15" t="s">
        <v>27</v>
      </c>
      <c r="L170" s="15" t="s">
        <v>720</v>
      </c>
      <c r="M170" t="s">
        <v>562</v>
      </c>
      <c r="N170" t="s">
        <v>459</v>
      </c>
      <c r="P170" s="153" t="s">
        <v>757</v>
      </c>
    </row>
    <row r="171" spans="1:16" ht="12.75">
      <c r="A171">
        <v>109</v>
      </c>
      <c r="B171" s="38">
        <v>41272</v>
      </c>
      <c r="D171" t="s">
        <v>185</v>
      </c>
      <c r="E171" t="s">
        <v>93</v>
      </c>
      <c r="F171" s="20" t="s">
        <v>742</v>
      </c>
      <c r="G171" t="s">
        <v>27</v>
      </c>
      <c r="J171" t="s">
        <v>186</v>
      </c>
      <c r="K171" s="1" t="s">
        <v>27</v>
      </c>
      <c r="L171" t="s">
        <v>720</v>
      </c>
      <c r="M171" t="s">
        <v>239</v>
      </c>
      <c r="N171" s="137" t="s">
        <v>491</v>
      </c>
      <c r="P171" s="153" t="s">
        <v>757</v>
      </c>
    </row>
    <row r="172" spans="1:16" ht="12.75">
      <c r="A172">
        <v>69</v>
      </c>
      <c r="B172" s="38">
        <v>41298</v>
      </c>
      <c r="D172" t="s">
        <v>185</v>
      </c>
      <c r="E172" t="s">
        <v>93</v>
      </c>
      <c r="F172" t="s">
        <v>751</v>
      </c>
      <c r="G172" t="s">
        <v>27</v>
      </c>
      <c r="J172" s="15" t="s">
        <v>186</v>
      </c>
      <c r="K172" s="157" t="s">
        <v>27</v>
      </c>
      <c r="L172" s="15" t="s">
        <v>720</v>
      </c>
      <c r="M172" s="15" t="s">
        <v>239</v>
      </c>
      <c r="N172" s="142" t="s">
        <v>536</v>
      </c>
      <c r="P172" s="153" t="s">
        <v>758</v>
      </c>
    </row>
    <row r="173" spans="1:16" ht="12.75">
      <c r="A173">
        <v>-2.3</v>
      </c>
      <c r="B173" s="38">
        <v>41298</v>
      </c>
      <c r="D173" t="s">
        <v>185</v>
      </c>
      <c r="E173" t="s">
        <v>93</v>
      </c>
      <c r="F173" t="s">
        <v>751</v>
      </c>
      <c r="G173" t="s">
        <v>27</v>
      </c>
      <c r="J173" t="s">
        <v>186</v>
      </c>
      <c r="K173" s="1" t="s">
        <v>27</v>
      </c>
      <c r="L173" t="s">
        <v>720</v>
      </c>
      <c r="M173" s="15" t="s">
        <v>349</v>
      </c>
      <c r="N173" s="15"/>
      <c r="P173" s="153" t="s">
        <v>758</v>
      </c>
    </row>
    <row r="174" spans="1:16" ht="12.75">
      <c r="A174">
        <v>119</v>
      </c>
      <c r="B174" s="38">
        <v>41298</v>
      </c>
      <c r="D174" t="s">
        <v>185</v>
      </c>
      <c r="E174" t="s">
        <v>93</v>
      </c>
      <c r="F174" t="s">
        <v>751</v>
      </c>
      <c r="G174" t="s">
        <v>27</v>
      </c>
      <c r="J174" s="15" t="s">
        <v>186</v>
      </c>
      <c r="K174" s="157" t="s">
        <v>27</v>
      </c>
      <c r="L174" s="15" t="s">
        <v>720</v>
      </c>
      <c r="M174" s="15" t="s">
        <v>239</v>
      </c>
      <c r="N174" s="142" t="s">
        <v>533</v>
      </c>
      <c r="P174" s="153" t="s">
        <v>758</v>
      </c>
    </row>
    <row r="175" spans="1:16" ht="12.75">
      <c r="A175">
        <v>-3.75</v>
      </c>
      <c r="B175" s="38">
        <v>41298</v>
      </c>
      <c r="D175" t="s">
        <v>185</v>
      </c>
      <c r="E175" t="s">
        <v>93</v>
      </c>
      <c r="F175" t="s">
        <v>751</v>
      </c>
      <c r="G175" t="s">
        <v>27</v>
      </c>
      <c r="J175" t="s">
        <v>186</v>
      </c>
      <c r="K175" s="1" t="s">
        <v>27</v>
      </c>
      <c r="L175" t="s">
        <v>720</v>
      </c>
      <c r="M175" s="15" t="s">
        <v>349</v>
      </c>
      <c r="N175" s="15"/>
      <c r="P175" s="153" t="s">
        <v>758</v>
      </c>
    </row>
    <row r="176" spans="1:16" ht="12.75">
      <c r="A176">
        <v>119</v>
      </c>
      <c r="B176" s="38">
        <v>41298</v>
      </c>
      <c r="D176" t="s">
        <v>185</v>
      </c>
      <c r="E176" t="s">
        <v>93</v>
      </c>
      <c r="F176" t="s">
        <v>751</v>
      </c>
      <c r="G176" t="s">
        <v>27</v>
      </c>
      <c r="J176" s="15" t="s">
        <v>186</v>
      </c>
      <c r="K176" s="157" t="s">
        <v>27</v>
      </c>
      <c r="L176" s="15" t="s">
        <v>720</v>
      </c>
      <c r="M176" s="15" t="s">
        <v>239</v>
      </c>
      <c r="N176" s="142" t="s">
        <v>533</v>
      </c>
      <c r="P176" s="153" t="s">
        <v>758</v>
      </c>
    </row>
    <row r="177" spans="1:16" ht="12.75">
      <c r="A177">
        <v>-3.75</v>
      </c>
      <c r="B177" s="38">
        <v>41298</v>
      </c>
      <c r="D177" t="s">
        <v>185</v>
      </c>
      <c r="E177" t="s">
        <v>93</v>
      </c>
      <c r="F177" t="s">
        <v>751</v>
      </c>
      <c r="G177" t="s">
        <v>27</v>
      </c>
      <c r="J177" t="s">
        <v>186</v>
      </c>
      <c r="K177" s="1" t="s">
        <v>27</v>
      </c>
      <c r="L177" t="s">
        <v>720</v>
      </c>
      <c r="M177" s="15" t="s">
        <v>349</v>
      </c>
      <c r="N177" s="15"/>
      <c r="P177" s="153" t="s">
        <v>758</v>
      </c>
    </row>
    <row r="178" spans="1:16" ht="12.75">
      <c r="A178">
        <v>69</v>
      </c>
      <c r="B178" s="38">
        <v>41300</v>
      </c>
      <c r="D178" t="s">
        <v>185</v>
      </c>
      <c r="E178" t="s">
        <v>93</v>
      </c>
      <c r="F178" t="s">
        <v>751</v>
      </c>
      <c r="G178" t="s">
        <v>27</v>
      </c>
      <c r="J178" s="15" t="s">
        <v>186</v>
      </c>
      <c r="K178" s="157" t="s">
        <v>27</v>
      </c>
      <c r="L178" s="15" t="s">
        <v>720</v>
      </c>
      <c r="M178" s="15" t="s">
        <v>239</v>
      </c>
      <c r="N178" s="142" t="s">
        <v>536</v>
      </c>
      <c r="P178" s="153" t="s">
        <v>758</v>
      </c>
    </row>
    <row r="179" spans="1:16" ht="12.75">
      <c r="A179">
        <v>12</v>
      </c>
      <c r="B179" s="38">
        <v>41300</v>
      </c>
      <c r="D179" t="s">
        <v>185</v>
      </c>
      <c r="E179" t="s">
        <v>93</v>
      </c>
      <c r="F179" t="s">
        <v>751</v>
      </c>
      <c r="G179" t="s">
        <v>27</v>
      </c>
      <c r="J179" s="15" t="s">
        <v>186</v>
      </c>
      <c r="K179" s="15" t="s">
        <v>27</v>
      </c>
      <c r="L179" s="15" t="s">
        <v>720</v>
      </c>
      <c r="M179" s="15" t="s">
        <v>40</v>
      </c>
      <c r="N179" s="15" t="s">
        <v>537</v>
      </c>
      <c r="P179" s="153" t="s">
        <v>758</v>
      </c>
    </row>
    <row r="180" spans="1:16" ht="12.75">
      <c r="A180">
        <v>-2.65</v>
      </c>
      <c r="B180" s="38">
        <v>41300</v>
      </c>
      <c r="D180" t="s">
        <v>185</v>
      </c>
      <c r="E180" t="s">
        <v>93</v>
      </c>
      <c r="F180" t="s">
        <v>751</v>
      </c>
      <c r="G180" t="s">
        <v>27</v>
      </c>
      <c r="J180" t="s">
        <v>186</v>
      </c>
      <c r="K180" s="1" t="s">
        <v>27</v>
      </c>
      <c r="L180" t="s">
        <v>720</v>
      </c>
      <c r="M180" s="15" t="s">
        <v>349</v>
      </c>
      <c r="N180" s="15"/>
      <c r="P180" s="153" t="s">
        <v>758</v>
      </c>
    </row>
    <row r="181" spans="1:16" ht="12.75">
      <c r="A181">
        <v>119</v>
      </c>
      <c r="B181" s="38">
        <v>41301</v>
      </c>
      <c r="D181" t="s">
        <v>185</v>
      </c>
      <c r="E181" t="s">
        <v>93</v>
      </c>
      <c r="F181" t="s">
        <v>751</v>
      </c>
      <c r="G181" t="s">
        <v>27</v>
      </c>
      <c r="J181" s="15" t="s">
        <v>186</v>
      </c>
      <c r="K181" s="157" t="s">
        <v>27</v>
      </c>
      <c r="L181" s="15" t="s">
        <v>720</v>
      </c>
      <c r="M181" s="15" t="s">
        <v>239</v>
      </c>
      <c r="N181" s="142" t="s">
        <v>533</v>
      </c>
      <c r="P181" s="153" t="s">
        <v>758</v>
      </c>
    </row>
    <row r="182" spans="1:16" ht="12.75">
      <c r="A182">
        <v>5</v>
      </c>
      <c r="B182" s="38">
        <v>41301</v>
      </c>
      <c r="D182" t="s">
        <v>185</v>
      </c>
      <c r="E182" t="s">
        <v>93</v>
      </c>
      <c r="F182" t="s">
        <v>751</v>
      </c>
      <c r="G182" t="s">
        <v>27</v>
      </c>
      <c r="J182" s="15" t="s">
        <v>186</v>
      </c>
      <c r="K182" s="15" t="s">
        <v>27</v>
      </c>
      <c r="L182" s="15" t="s">
        <v>720</v>
      </c>
      <c r="M182" s="15" t="s">
        <v>562</v>
      </c>
      <c r="N182" s="15" t="s">
        <v>231</v>
      </c>
      <c r="P182" s="153" t="s">
        <v>758</v>
      </c>
    </row>
    <row r="183" spans="1:16" ht="12.75">
      <c r="A183">
        <v>-3.9</v>
      </c>
      <c r="B183" s="38">
        <v>41301</v>
      </c>
      <c r="D183" t="s">
        <v>185</v>
      </c>
      <c r="E183" t="s">
        <v>93</v>
      </c>
      <c r="F183" t="s">
        <v>751</v>
      </c>
      <c r="G183" t="s">
        <v>27</v>
      </c>
      <c r="J183" t="s">
        <v>186</v>
      </c>
      <c r="K183" s="1" t="s">
        <v>27</v>
      </c>
      <c r="L183" t="s">
        <v>720</v>
      </c>
      <c r="M183" s="15" t="s">
        <v>349</v>
      </c>
      <c r="N183" s="15"/>
      <c r="P183" s="153" t="s">
        <v>758</v>
      </c>
    </row>
    <row r="184" spans="1:16" ht="12.75">
      <c r="A184">
        <v>69</v>
      </c>
      <c r="B184" s="38">
        <v>41302</v>
      </c>
      <c r="D184" t="s">
        <v>185</v>
      </c>
      <c r="E184" t="s">
        <v>93</v>
      </c>
      <c r="F184" t="s">
        <v>751</v>
      </c>
      <c r="G184" t="s">
        <v>27</v>
      </c>
      <c r="J184" s="15" t="s">
        <v>186</v>
      </c>
      <c r="K184" s="157" t="s">
        <v>27</v>
      </c>
      <c r="L184" s="15" t="s">
        <v>720</v>
      </c>
      <c r="M184" s="15" t="s">
        <v>239</v>
      </c>
      <c r="N184" s="142" t="s">
        <v>536</v>
      </c>
      <c r="P184" s="153" t="s">
        <v>758</v>
      </c>
    </row>
    <row r="185" spans="1:16" ht="12.75">
      <c r="A185">
        <v>-2.3</v>
      </c>
      <c r="B185" s="38">
        <v>41302</v>
      </c>
      <c r="D185" t="s">
        <v>185</v>
      </c>
      <c r="E185" t="s">
        <v>93</v>
      </c>
      <c r="F185" t="s">
        <v>751</v>
      </c>
      <c r="G185" t="s">
        <v>27</v>
      </c>
      <c r="J185" t="s">
        <v>186</v>
      </c>
      <c r="K185" s="1" t="s">
        <v>27</v>
      </c>
      <c r="L185" t="s">
        <v>720</v>
      </c>
      <c r="M185" s="15" t="s">
        <v>349</v>
      </c>
      <c r="N185" s="15"/>
      <c r="P185" s="153" t="s">
        <v>758</v>
      </c>
    </row>
    <row r="186" spans="1:16" ht="12.75">
      <c r="A186">
        <v>30</v>
      </c>
      <c r="B186" s="38">
        <v>41302</v>
      </c>
      <c r="D186" t="s">
        <v>185</v>
      </c>
      <c r="E186" t="s">
        <v>93</v>
      </c>
      <c r="F186" t="s">
        <v>751</v>
      </c>
      <c r="G186" t="s">
        <v>27</v>
      </c>
      <c r="J186" s="15" t="s">
        <v>186</v>
      </c>
      <c r="K186" s="157" t="s">
        <v>27</v>
      </c>
      <c r="L186" s="15" t="s">
        <v>720</v>
      </c>
      <c r="M186" s="15" t="s">
        <v>239</v>
      </c>
      <c r="N186" s="142" t="s">
        <v>554</v>
      </c>
      <c r="P186" s="153" t="s">
        <v>758</v>
      </c>
    </row>
    <row r="187" spans="1:16" ht="12.75">
      <c r="A187">
        <v>-1.17</v>
      </c>
      <c r="B187" s="38">
        <v>41302</v>
      </c>
      <c r="D187" t="s">
        <v>185</v>
      </c>
      <c r="E187" t="s">
        <v>93</v>
      </c>
      <c r="F187" t="s">
        <v>751</v>
      </c>
      <c r="G187" t="s">
        <v>27</v>
      </c>
      <c r="J187" t="s">
        <v>186</v>
      </c>
      <c r="K187" s="1" t="s">
        <v>27</v>
      </c>
      <c r="L187" t="s">
        <v>720</v>
      </c>
      <c r="M187" s="15" t="s">
        <v>349</v>
      </c>
      <c r="N187" s="15"/>
      <c r="P187" s="153" t="s">
        <v>758</v>
      </c>
    </row>
    <row r="188" spans="1:16" ht="12.75">
      <c r="A188">
        <v>119</v>
      </c>
      <c r="B188" s="38">
        <v>41289</v>
      </c>
      <c r="D188" t="s">
        <v>185</v>
      </c>
      <c r="E188" t="s">
        <v>93</v>
      </c>
      <c r="F188" s="20" t="s">
        <v>742</v>
      </c>
      <c r="G188" t="s">
        <v>27</v>
      </c>
      <c r="J188" s="15" t="s">
        <v>186</v>
      </c>
      <c r="K188" s="157" t="s">
        <v>27</v>
      </c>
      <c r="L188" s="15" t="s">
        <v>720</v>
      </c>
      <c r="M188" s="15" t="s">
        <v>239</v>
      </c>
      <c r="N188" s="142" t="s">
        <v>533</v>
      </c>
      <c r="P188" s="153" t="s">
        <v>759</v>
      </c>
    </row>
    <row r="189" spans="1:16" ht="12.75">
      <c r="A189">
        <v>119</v>
      </c>
      <c r="B189" s="38">
        <v>41289</v>
      </c>
      <c r="D189" t="s">
        <v>185</v>
      </c>
      <c r="E189" t="s">
        <v>93</v>
      </c>
      <c r="F189" s="20" t="s">
        <v>742</v>
      </c>
      <c r="G189" t="s">
        <v>27</v>
      </c>
      <c r="J189" s="15" t="s">
        <v>186</v>
      </c>
      <c r="K189" s="157" t="s">
        <v>27</v>
      </c>
      <c r="L189" s="15" t="s">
        <v>720</v>
      </c>
      <c r="M189" s="15" t="s">
        <v>239</v>
      </c>
      <c r="N189" s="142" t="s">
        <v>533</v>
      </c>
      <c r="P189" s="153" t="s">
        <v>759</v>
      </c>
    </row>
    <row r="190" spans="1:16" ht="12.75">
      <c r="A190">
        <v>5</v>
      </c>
      <c r="B190" s="38">
        <v>41289</v>
      </c>
      <c r="D190" t="s">
        <v>185</v>
      </c>
      <c r="E190" t="s">
        <v>93</v>
      </c>
      <c r="F190" s="20" t="s">
        <v>742</v>
      </c>
      <c r="G190" t="s">
        <v>27</v>
      </c>
      <c r="J190" s="15" t="s">
        <v>186</v>
      </c>
      <c r="K190" s="15" t="s">
        <v>27</v>
      </c>
      <c r="L190" s="15" t="s">
        <v>720</v>
      </c>
      <c r="M190" s="15" t="s">
        <v>562</v>
      </c>
      <c r="N190" s="15" t="s">
        <v>231</v>
      </c>
      <c r="P190" s="153" t="s">
        <v>759</v>
      </c>
    </row>
    <row r="191" spans="1:16" ht="12.75">
      <c r="A191">
        <v>30</v>
      </c>
      <c r="B191" s="38">
        <v>41290</v>
      </c>
      <c r="D191" t="s">
        <v>185</v>
      </c>
      <c r="E191" t="s">
        <v>93</v>
      </c>
      <c r="F191" s="20" t="s">
        <v>742</v>
      </c>
      <c r="G191" t="s">
        <v>27</v>
      </c>
      <c r="J191" s="15" t="s">
        <v>186</v>
      </c>
      <c r="K191" s="157" t="s">
        <v>27</v>
      </c>
      <c r="L191" s="15" t="s">
        <v>720</v>
      </c>
      <c r="M191" s="15" t="s">
        <v>239</v>
      </c>
      <c r="N191" s="142" t="s">
        <v>554</v>
      </c>
      <c r="P191" s="153" t="s">
        <v>759</v>
      </c>
    </row>
    <row r="192" spans="1:16" ht="12.75">
      <c r="A192">
        <v>119</v>
      </c>
      <c r="B192" s="38">
        <v>41291</v>
      </c>
      <c r="D192" t="s">
        <v>185</v>
      </c>
      <c r="E192" t="s">
        <v>93</v>
      </c>
      <c r="F192" s="20" t="s">
        <v>742</v>
      </c>
      <c r="G192" t="s">
        <v>27</v>
      </c>
      <c r="J192" s="15" t="s">
        <v>186</v>
      </c>
      <c r="K192" s="157" t="s">
        <v>27</v>
      </c>
      <c r="L192" s="15" t="s">
        <v>720</v>
      </c>
      <c r="M192" s="15" t="s">
        <v>239</v>
      </c>
      <c r="N192" s="142" t="s">
        <v>533</v>
      </c>
      <c r="P192" s="153" t="s">
        <v>759</v>
      </c>
    </row>
    <row r="193" spans="1:16" ht="12.75">
      <c r="A193">
        <v>119</v>
      </c>
      <c r="B193" s="38">
        <v>41292</v>
      </c>
      <c r="D193" t="s">
        <v>185</v>
      </c>
      <c r="E193" t="s">
        <v>93</v>
      </c>
      <c r="F193" s="20" t="s">
        <v>742</v>
      </c>
      <c r="G193" t="s">
        <v>27</v>
      </c>
      <c r="J193" s="15" t="s">
        <v>186</v>
      </c>
      <c r="K193" s="157" t="s">
        <v>27</v>
      </c>
      <c r="L193" s="15" t="s">
        <v>720</v>
      </c>
      <c r="M193" s="15" t="s">
        <v>239</v>
      </c>
      <c r="N193" s="142" t="s">
        <v>533</v>
      </c>
      <c r="P193" s="153" t="s">
        <v>759</v>
      </c>
    </row>
    <row r="194" spans="1:16" ht="12.75">
      <c r="A194">
        <v>5</v>
      </c>
      <c r="B194" s="38">
        <v>41292</v>
      </c>
      <c r="D194" t="s">
        <v>185</v>
      </c>
      <c r="E194" t="s">
        <v>93</v>
      </c>
      <c r="F194" s="20" t="s">
        <v>742</v>
      </c>
      <c r="G194" t="s">
        <v>27</v>
      </c>
      <c r="J194" s="15" t="s">
        <v>186</v>
      </c>
      <c r="K194" s="15" t="s">
        <v>27</v>
      </c>
      <c r="L194" s="15" t="s">
        <v>720</v>
      </c>
      <c r="M194" s="15" t="s">
        <v>562</v>
      </c>
      <c r="N194" s="15" t="s">
        <v>459</v>
      </c>
      <c r="P194" s="153" t="s">
        <v>759</v>
      </c>
    </row>
    <row r="195" spans="1:16" ht="12.75">
      <c r="A195">
        <v>30</v>
      </c>
      <c r="B195" s="38">
        <v>41293</v>
      </c>
      <c r="D195" t="s">
        <v>185</v>
      </c>
      <c r="E195" t="s">
        <v>93</v>
      </c>
      <c r="F195" s="20" t="s">
        <v>742</v>
      </c>
      <c r="G195" t="s">
        <v>27</v>
      </c>
      <c r="J195" s="15" t="s">
        <v>186</v>
      </c>
      <c r="K195" s="157" t="s">
        <v>27</v>
      </c>
      <c r="L195" s="15" t="s">
        <v>720</v>
      </c>
      <c r="M195" s="15" t="s">
        <v>239</v>
      </c>
      <c r="N195" s="142" t="s">
        <v>554</v>
      </c>
      <c r="P195" s="153" t="s">
        <v>759</v>
      </c>
    </row>
    <row r="196" spans="1:16" ht="12.75">
      <c r="A196">
        <v>30</v>
      </c>
      <c r="B196" s="38">
        <v>41293</v>
      </c>
      <c r="D196" t="s">
        <v>185</v>
      </c>
      <c r="E196" t="s">
        <v>93</v>
      </c>
      <c r="F196" s="20" t="s">
        <v>742</v>
      </c>
      <c r="G196" t="s">
        <v>27</v>
      </c>
      <c r="J196" s="15" t="s">
        <v>104</v>
      </c>
      <c r="K196" s="15" t="s">
        <v>105</v>
      </c>
      <c r="L196" s="15" t="s">
        <v>555</v>
      </c>
      <c r="M196" s="15" t="s">
        <v>27</v>
      </c>
      <c r="N196" s="15"/>
      <c r="P196" s="153" t="s">
        <v>759</v>
      </c>
    </row>
    <row r="197" spans="1:16" ht="12.75">
      <c r="A197">
        <v>138</v>
      </c>
      <c r="B197" s="38">
        <v>41294</v>
      </c>
      <c r="D197" t="s">
        <v>185</v>
      </c>
      <c r="E197" t="s">
        <v>93</v>
      </c>
      <c r="F197" s="20" t="s">
        <v>742</v>
      </c>
      <c r="G197" t="s">
        <v>27</v>
      </c>
      <c r="J197" s="15" t="s">
        <v>186</v>
      </c>
      <c r="K197" s="157" t="s">
        <v>27</v>
      </c>
      <c r="L197" s="15" t="s">
        <v>720</v>
      </c>
      <c r="M197" s="15" t="s">
        <v>239</v>
      </c>
      <c r="N197" s="142" t="s">
        <v>536</v>
      </c>
      <c r="P197" s="153" t="s">
        <v>759</v>
      </c>
    </row>
    <row r="198" spans="1:16" ht="12.75">
      <c r="A198">
        <v>119</v>
      </c>
      <c r="B198" s="38">
        <v>41295</v>
      </c>
      <c r="D198" t="s">
        <v>185</v>
      </c>
      <c r="E198" t="s">
        <v>93</v>
      </c>
      <c r="F198" s="20" t="s">
        <v>742</v>
      </c>
      <c r="G198" t="s">
        <v>27</v>
      </c>
      <c r="J198" s="15" t="s">
        <v>186</v>
      </c>
      <c r="K198" s="157" t="s">
        <v>27</v>
      </c>
      <c r="L198" s="15" t="s">
        <v>720</v>
      </c>
      <c r="M198" s="15" t="s">
        <v>239</v>
      </c>
      <c r="N198" s="142" t="s">
        <v>533</v>
      </c>
      <c r="P198" s="153" t="s">
        <v>759</v>
      </c>
    </row>
    <row r="199" spans="1:16" ht="12.75">
      <c r="A199">
        <v>5</v>
      </c>
      <c r="B199" s="38">
        <v>41295</v>
      </c>
      <c r="D199" t="s">
        <v>185</v>
      </c>
      <c r="E199" t="s">
        <v>93</v>
      </c>
      <c r="F199" s="20" t="s">
        <v>742</v>
      </c>
      <c r="G199" t="s">
        <v>27</v>
      </c>
      <c r="J199" s="15" t="s">
        <v>186</v>
      </c>
      <c r="K199" s="15" t="s">
        <v>27</v>
      </c>
      <c r="L199" s="15" t="s">
        <v>720</v>
      </c>
      <c r="M199" s="15" t="s">
        <v>562</v>
      </c>
      <c r="N199" s="15" t="s">
        <v>459</v>
      </c>
      <c r="P199" s="153" t="s">
        <v>759</v>
      </c>
    </row>
    <row r="200" spans="1:16" ht="12.75">
      <c r="A200">
        <v>119</v>
      </c>
      <c r="B200" s="38">
        <v>41296</v>
      </c>
      <c r="D200" t="s">
        <v>185</v>
      </c>
      <c r="E200" t="s">
        <v>93</v>
      </c>
      <c r="F200" s="20" t="s">
        <v>742</v>
      </c>
      <c r="G200" t="s">
        <v>27</v>
      </c>
      <c r="J200" s="15" t="s">
        <v>186</v>
      </c>
      <c r="K200" s="157" t="s">
        <v>27</v>
      </c>
      <c r="L200" s="15" t="s">
        <v>720</v>
      </c>
      <c r="M200" s="15" t="s">
        <v>239</v>
      </c>
      <c r="N200" s="142" t="s">
        <v>533</v>
      </c>
      <c r="P200" s="153" t="s">
        <v>759</v>
      </c>
    </row>
    <row r="201" spans="1:16" ht="12.75">
      <c r="A201">
        <v>69</v>
      </c>
      <c r="B201" s="38">
        <v>41296</v>
      </c>
      <c r="D201" t="s">
        <v>185</v>
      </c>
      <c r="E201" t="s">
        <v>93</v>
      </c>
      <c r="F201" s="20" t="s">
        <v>742</v>
      </c>
      <c r="G201" t="s">
        <v>27</v>
      </c>
      <c r="J201" s="15" t="s">
        <v>186</v>
      </c>
      <c r="K201" s="157" t="s">
        <v>27</v>
      </c>
      <c r="L201" s="15" t="s">
        <v>720</v>
      </c>
      <c r="M201" s="15" t="s">
        <v>239</v>
      </c>
      <c r="N201" s="142" t="s">
        <v>536</v>
      </c>
      <c r="P201" s="153" t="s">
        <v>759</v>
      </c>
    </row>
    <row r="202" spans="1:16" ht="12.75">
      <c r="A202">
        <v>69</v>
      </c>
      <c r="B202" s="38">
        <v>41299</v>
      </c>
      <c r="D202" t="s">
        <v>185</v>
      </c>
      <c r="E202" t="s">
        <v>93</v>
      </c>
      <c r="F202" s="20" t="s">
        <v>742</v>
      </c>
      <c r="G202" t="s">
        <v>27</v>
      </c>
      <c r="J202" s="15" t="s">
        <v>186</v>
      </c>
      <c r="K202" s="157" t="s">
        <v>27</v>
      </c>
      <c r="L202" s="15" t="s">
        <v>720</v>
      </c>
      <c r="M202" s="15" t="s">
        <v>239</v>
      </c>
      <c r="N202" s="142" t="s">
        <v>536</v>
      </c>
      <c r="P202" s="153" t="s">
        <v>759</v>
      </c>
    </row>
    <row r="203" spans="1:16" ht="12.75">
      <c r="A203">
        <v>357</v>
      </c>
      <c r="B203" s="38">
        <v>41299</v>
      </c>
      <c r="D203" t="s">
        <v>185</v>
      </c>
      <c r="E203" t="s">
        <v>93</v>
      </c>
      <c r="F203" s="20" t="s">
        <v>742</v>
      </c>
      <c r="G203" t="s">
        <v>27</v>
      </c>
      <c r="J203" s="15" t="s">
        <v>186</v>
      </c>
      <c r="K203" s="157" t="s">
        <v>27</v>
      </c>
      <c r="L203" s="15" t="s">
        <v>720</v>
      </c>
      <c r="M203" s="15" t="s">
        <v>239</v>
      </c>
      <c r="N203" s="142" t="s">
        <v>533</v>
      </c>
      <c r="P203" s="153" t="s">
        <v>761</v>
      </c>
    </row>
    <row r="204" spans="1:16" ht="12.75">
      <c r="A204">
        <v>-59.5</v>
      </c>
      <c r="B204" s="38">
        <v>41299</v>
      </c>
      <c r="D204" t="s">
        <v>185</v>
      </c>
      <c r="E204" t="s">
        <v>93</v>
      </c>
      <c r="F204" s="20" t="s">
        <v>742</v>
      </c>
      <c r="G204" t="s">
        <v>27</v>
      </c>
      <c r="J204" s="15" t="s">
        <v>186</v>
      </c>
      <c r="K204" s="157" t="s">
        <v>27</v>
      </c>
      <c r="L204" s="15" t="s">
        <v>720</v>
      </c>
      <c r="M204" s="15" t="s">
        <v>239</v>
      </c>
      <c r="N204" s="15" t="s">
        <v>763</v>
      </c>
      <c r="O204" s="37" t="s">
        <v>764</v>
      </c>
      <c r="P204" s="153" t="s">
        <v>761</v>
      </c>
    </row>
    <row r="205" spans="1:16" ht="12.75">
      <c r="A205">
        <v>-118.5</v>
      </c>
      <c r="B205" s="38">
        <v>41299</v>
      </c>
      <c r="D205" t="s">
        <v>185</v>
      </c>
      <c r="E205" t="s">
        <v>93</v>
      </c>
      <c r="F205" s="20" t="s">
        <v>742</v>
      </c>
      <c r="G205" t="s">
        <v>27</v>
      </c>
      <c r="J205" s="15" t="s">
        <v>185</v>
      </c>
      <c r="K205" s="15" t="s">
        <v>362</v>
      </c>
      <c r="L205" s="15" t="s">
        <v>391</v>
      </c>
      <c r="M205" s="15" t="s">
        <v>27</v>
      </c>
      <c r="N205" s="15"/>
      <c r="P205" s="153" t="s">
        <v>761</v>
      </c>
    </row>
    <row r="206" spans="1:16" ht="12.75">
      <c r="A206">
        <v>118.5</v>
      </c>
      <c r="B206" s="38">
        <v>41305</v>
      </c>
      <c r="D206" t="s">
        <v>185</v>
      </c>
      <c r="E206" t="s">
        <v>93</v>
      </c>
      <c r="F206" s="20" t="s">
        <v>742</v>
      </c>
      <c r="G206" t="s">
        <v>27</v>
      </c>
      <c r="J206" s="15" t="s">
        <v>185</v>
      </c>
      <c r="K206" s="15" t="s">
        <v>362</v>
      </c>
      <c r="L206" s="15" t="s">
        <v>391</v>
      </c>
      <c r="M206" s="15" t="s">
        <v>27</v>
      </c>
      <c r="N206" s="15"/>
      <c r="P206" s="153" t="s">
        <v>762</v>
      </c>
    </row>
    <row r="207" spans="1:16" ht="12.75">
      <c r="A207">
        <v>0.5</v>
      </c>
      <c r="B207" s="38">
        <v>41305</v>
      </c>
      <c r="D207" t="s">
        <v>185</v>
      </c>
      <c r="E207" t="s">
        <v>93</v>
      </c>
      <c r="F207" s="20" t="s">
        <v>742</v>
      </c>
      <c r="G207" t="s">
        <v>27</v>
      </c>
      <c r="J207" s="15" t="s">
        <v>186</v>
      </c>
      <c r="K207" s="157" t="s">
        <v>27</v>
      </c>
      <c r="L207" s="15" t="s">
        <v>720</v>
      </c>
      <c r="M207" s="15" t="s">
        <v>239</v>
      </c>
      <c r="N207" s="15" t="s">
        <v>763</v>
      </c>
      <c r="O207" s="37" t="s">
        <v>764</v>
      </c>
      <c r="P207" s="153" t="s">
        <v>762</v>
      </c>
    </row>
    <row r="208" spans="1:16" ht="12.75">
      <c r="A208">
        <v>119</v>
      </c>
      <c r="B208" s="38">
        <v>41304</v>
      </c>
      <c r="D208" t="s">
        <v>185</v>
      </c>
      <c r="E208" t="s">
        <v>93</v>
      </c>
      <c r="F208" t="s">
        <v>751</v>
      </c>
      <c r="G208" t="s">
        <v>27</v>
      </c>
      <c r="J208" s="15" t="s">
        <v>186</v>
      </c>
      <c r="K208" s="157" t="s">
        <v>27</v>
      </c>
      <c r="L208" s="15" t="s">
        <v>720</v>
      </c>
      <c r="M208" s="15" t="s">
        <v>239</v>
      </c>
      <c r="N208" s="142" t="s">
        <v>533</v>
      </c>
      <c r="P208" s="153" t="s">
        <v>760</v>
      </c>
    </row>
    <row r="209" spans="1:16" ht="12.75">
      <c r="A209">
        <v>-3.75</v>
      </c>
      <c r="B209" s="38">
        <v>41304</v>
      </c>
      <c r="D209" t="s">
        <v>185</v>
      </c>
      <c r="E209" t="s">
        <v>93</v>
      </c>
      <c r="F209" t="s">
        <v>751</v>
      </c>
      <c r="G209" t="s">
        <v>27</v>
      </c>
      <c r="J209" t="s">
        <v>186</v>
      </c>
      <c r="K209" s="1" t="s">
        <v>27</v>
      </c>
      <c r="L209" t="s">
        <v>720</v>
      </c>
      <c r="M209" s="15" t="s">
        <v>349</v>
      </c>
      <c r="N209" s="15"/>
      <c r="P209" s="153" t="s">
        <v>760</v>
      </c>
    </row>
    <row r="210" spans="1:16" ht="12.75">
      <c r="A210">
        <v>119</v>
      </c>
      <c r="B210" s="38">
        <v>41304</v>
      </c>
      <c r="D210" t="s">
        <v>185</v>
      </c>
      <c r="E210" t="s">
        <v>93</v>
      </c>
      <c r="F210" t="s">
        <v>751</v>
      </c>
      <c r="G210" t="s">
        <v>27</v>
      </c>
      <c r="J210" s="15" t="s">
        <v>186</v>
      </c>
      <c r="K210" s="157" t="s">
        <v>27</v>
      </c>
      <c r="L210" s="15" t="s">
        <v>720</v>
      </c>
      <c r="M210" s="15" t="s">
        <v>239</v>
      </c>
      <c r="N210" s="142" t="s">
        <v>533</v>
      </c>
      <c r="P210" s="153" t="s">
        <v>760</v>
      </c>
    </row>
    <row r="211" spans="1:16" ht="12.75">
      <c r="A211">
        <v>9</v>
      </c>
      <c r="B211" s="38">
        <v>41304</v>
      </c>
      <c r="D211" t="s">
        <v>185</v>
      </c>
      <c r="E211" t="s">
        <v>93</v>
      </c>
      <c r="F211" t="s">
        <v>751</v>
      </c>
      <c r="G211" t="s">
        <v>27</v>
      </c>
      <c r="J211" s="15" t="s">
        <v>186</v>
      </c>
      <c r="K211" s="15" t="s">
        <v>27</v>
      </c>
      <c r="L211" s="15" t="s">
        <v>720</v>
      </c>
      <c r="M211" s="15" t="s">
        <v>40</v>
      </c>
      <c r="N211" s="15" t="s">
        <v>196</v>
      </c>
      <c r="P211" s="153" t="s">
        <v>760</v>
      </c>
    </row>
    <row r="212" spans="1:16" ht="12.75">
      <c r="A212">
        <v>63</v>
      </c>
      <c r="B212" s="38">
        <v>41304</v>
      </c>
      <c r="D212" t="s">
        <v>185</v>
      </c>
      <c r="E212" t="s">
        <v>93</v>
      </c>
      <c r="F212" t="s">
        <v>751</v>
      </c>
      <c r="G212" t="s">
        <v>27</v>
      </c>
      <c r="J212" s="15" t="s">
        <v>104</v>
      </c>
      <c r="K212" s="15" t="s">
        <v>105</v>
      </c>
      <c r="L212" s="15" t="s">
        <v>555</v>
      </c>
      <c r="M212" s="15" t="s">
        <v>27</v>
      </c>
      <c r="N212" s="142"/>
      <c r="P212" s="153" t="s">
        <v>760</v>
      </c>
    </row>
    <row r="213" spans="1:16" ht="12.75">
      <c r="A213">
        <v>9</v>
      </c>
      <c r="B213" s="38">
        <v>41304</v>
      </c>
      <c r="D213" t="s">
        <v>185</v>
      </c>
      <c r="E213" t="s">
        <v>93</v>
      </c>
      <c r="F213" t="s">
        <v>751</v>
      </c>
      <c r="G213" t="s">
        <v>27</v>
      </c>
      <c r="J213" s="15" t="s">
        <v>186</v>
      </c>
      <c r="K213" s="15" t="s">
        <v>27</v>
      </c>
      <c r="L213" s="15" t="s">
        <v>720</v>
      </c>
      <c r="M213" s="15" t="s">
        <v>40</v>
      </c>
      <c r="N213" s="15" t="s">
        <v>467</v>
      </c>
      <c r="P213" s="153" t="s">
        <v>760</v>
      </c>
    </row>
    <row r="214" spans="1:16" ht="12.75">
      <c r="A214">
        <v>5</v>
      </c>
      <c r="B214" s="38">
        <v>41304</v>
      </c>
      <c r="D214" t="s">
        <v>185</v>
      </c>
      <c r="E214" t="s">
        <v>93</v>
      </c>
      <c r="F214" t="s">
        <v>751</v>
      </c>
      <c r="G214" t="s">
        <v>27</v>
      </c>
      <c r="J214" s="15" t="s">
        <v>186</v>
      </c>
      <c r="K214" s="15" t="s">
        <v>27</v>
      </c>
      <c r="L214" s="15" t="s">
        <v>720</v>
      </c>
      <c r="M214" s="15" t="s">
        <v>562</v>
      </c>
      <c r="N214" s="15" t="s">
        <v>231</v>
      </c>
      <c r="P214" s="153" t="s">
        <v>760</v>
      </c>
    </row>
    <row r="215" spans="1:16" ht="12.75">
      <c r="A215">
        <v>5</v>
      </c>
      <c r="B215" s="38">
        <v>41304</v>
      </c>
      <c r="D215" t="s">
        <v>185</v>
      </c>
      <c r="E215" t="s">
        <v>93</v>
      </c>
      <c r="F215" t="s">
        <v>751</v>
      </c>
      <c r="G215" t="s">
        <v>27</v>
      </c>
      <c r="J215" s="15" t="s">
        <v>186</v>
      </c>
      <c r="K215" s="15" t="s">
        <v>27</v>
      </c>
      <c r="L215" s="15" t="s">
        <v>720</v>
      </c>
      <c r="M215" s="15" t="s">
        <v>562</v>
      </c>
      <c r="N215" s="15" t="s">
        <v>459</v>
      </c>
      <c r="P215" s="153" t="s">
        <v>760</v>
      </c>
    </row>
    <row r="216" spans="1:16" ht="12.75">
      <c r="A216">
        <v>-6.39</v>
      </c>
      <c r="B216" s="38">
        <v>41304</v>
      </c>
      <c r="D216" t="s">
        <v>185</v>
      </c>
      <c r="E216" t="s">
        <v>93</v>
      </c>
      <c r="F216" t="s">
        <v>751</v>
      </c>
      <c r="G216" t="s">
        <v>27</v>
      </c>
      <c r="J216" t="s">
        <v>186</v>
      </c>
      <c r="K216" s="1" t="s">
        <v>27</v>
      </c>
      <c r="L216" t="s">
        <v>720</v>
      </c>
      <c r="M216" s="15" t="s">
        <v>349</v>
      </c>
      <c r="N216" s="15"/>
      <c r="P216" s="153" t="s">
        <v>760</v>
      </c>
    </row>
    <row r="217" spans="1:16" ht="12.75">
      <c r="A217">
        <v>-63</v>
      </c>
      <c r="B217" s="38">
        <v>41304</v>
      </c>
      <c r="D217" t="s">
        <v>185</v>
      </c>
      <c r="E217" t="s">
        <v>93</v>
      </c>
      <c r="F217" t="s">
        <v>751</v>
      </c>
      <c r="G217" t="s">
        <v>27</v>
      </c>
      <c r="J217" s="15" t="s">
        <v>104</v>
      </c>
      <c r="K217" s="15" t="s">
        <v>105</v>
      </c>
      <c r="L217" s="15" t="s">
        <v>555</v>
      </c>
      <c r="M217" s="15" t="s">
        <v>27</v>
      </c>
      <c r="N217" s="15"/>
      <c r="P217" s="153" t="s">
        <v>760</v>
      </c>
    </row>
    <row r="218" spans="1:16" ht="12.75">
      <c r="A218">
        <v>1.83</v>
      </c>
      <c r="B218" s="38">
        <v>41304</v>
      </c>
      <c r="D218" t="s">
        <v>185</v>
      </c>
      <c r="E218" t="s">
        <v>93</v>
      </c>
      <c r="F218" t="s">
        <v>751</v>
      </c>
      <c r="G218" t="s">
        <v>27</v>
      </c>
      <c r="J218" t="s">
        <v>186</v>
      </c>
      <c r="K218" s="1" t="s">
        <v>27</v>
      </c>
      <c r="L218" t="s">
        <v>720</v>
      </c>
      <c r="M218" s="15" t="s">
        <v>349</v>
      </c>
      <c r="N218" s="15"/>
      <c r="P218" s="153" t="s">
        <v>760</v>
      </c>
    </row>
    <row r="219" spans="1:16" ht="12.75">
      <c r="A219">
        <v>238</v>
      </c>
      <c r="B219" s="38">
        <v>41305</v>
      </c>
      <c r="D219" t="s">
        <v>185</v>
      </c>
      <c r="E219" t="s">
        <v>93</v>
      </c>
      <c r="F219" t="s">
        <v>751</v>
      </c>
      <c r="G219" t="s">
        <v>27</v>
      </c>
      <c r="J219" s="15" t="s">
        <v>186</v>
      </c>
      <c r="K219" s="157" t="s">
        <v>27</v>
      </c>
      <c r="L219" s="15" t="s">
        <v>720</v>
      </c>
      <c r="M219" s="15" t="s">
        <v>239</v>
      </c>
      <c r="N219" s="142" t="s">
        <v>533</v>
      </c>
      <c r="P219" s="153" t="s">
        <v>760</v>
      </c>
    </row>
    <row r="220" spans="1:16" ht="12.75">
      <c r="A220">
        <v>-7.2</v>
      </c>
      <c r="B220" s="38">
        <v>41305</v>
      </c>
      <c r="D220" t="s">
        <v>185</v>
      </c>
      <c r="E220" t="s">
        <v>93</v>
      </c>
      <c r="F220" t="s">
        <v>751</v>
      </c>
      <c r="G220" t="s">
        <v>27</v>
      </c>
      <c r="J220" t="s">
        <v>186</v>
      </c>
      <c r="K220" s="1" t="s">
        <v>27</v>
      </c>
      <c r="L220" t="s">
        <v>720</v>
      </c>
      <c r="M220" s="15" t="s">
        <v>349</v>
      </c>
      <c r="N220" s="15"/>
      <c r="P220" s="153" t="s">
        <v>760</v>
      </c>
    </row>
    <row r="221" spans="1:16" ht="12.75">
      <c r="A221">
        <v>9</v>
      </c>
      <c r="B221" s="38">
        <v>41305</v>
      </c>
      <c r="D221" t="s">
        <v>185</v>
      </c>
      <c r="E221" t="s">
        <v>93</v>
      </c>
      <c r="F221" t="s">
        <v>751</v>
      </c>
      <c r="G221" t="s">
        <v>27</v>
      </c>
      <c r="J221" s="15" t="s">
        <v>186</v>
      </c>
      <c r="K221" s="15" t="s">
        <v>27</v>
      </c>
      <c r="L221" s="15" t="s">
        <v>720</v>
      </c>
      <c r="M221" s="15" t="s">
        <v>40</v>
      </c>
      <c r="N221" s="15" t="s">
        <v>196</v>
      </c>
      <c r="P221" s="153" t="s">
        <v>760</v>
      </c>
    </row>
    <row r="222" spans="1:16" ht="12.75">
      <c r="A222">
        <v>9</v>
      </c>
      <c r="B222" s="38">
        <v>41305</v>
      </c>
      <c r="D222" t="s">
        <v>185</v>
      </c>
      <c r="E222" t="s">
        <v>93</v>
      </c>
      <c r="F222" t="s">
        <v>751</v>
      </c>
      <c r="G222" t="s">
        <v>27</v>
      </c>
      <c r="J222" s="15" t="s">
        <v>186</v>
      </c>
      <c r="K222" s="15" t="s">
        <v>27</v>
      </c>
      <c r="L222" s="15" t="s">
        <v>720</v>
      </c>
      <c r="M222" s="15" t="s">
        <v>40</v>
      </c>
      <c r="N222" s="15" t="s">
        <v>467</v>
      </c>
      <c r="P222" s="153" t="s">
        <v>760</v>
      </c>
    </row>
    <row r="223" spans="1:16" ht="12.75">
      <c r="A223">
        <v>5</v>
      </c>
      <c r="B223" s="38">
        <v>41305</v>
      </c>
      <c r="D223" t="s">
        <v>185</v>
      </c>
      <c r="E223" t="s">
        <v>93</v>
      </c>
      <c r="F223" t="s">
        <v>751</v>
      </c>
      <c r="G223" t="s">
        <v>27</v>
      </c>
      <c r="J223" s="15" t="s">
        <v>186</v>
      </c>
      <c r="K223" s="15" t="s">
        <v>27</v>
      </c>
      <c r="L223" s="15" t="s">
        <v>720</v>
      </c>
      <c r="M223" s="15" t="s">
        <v>40</v>
      </c>
      <c r="N223" s="15" t="s">
        <v>468</v>
      </c>
      <c r="P223" s="153" t="s">
        <v>760</v>
      </c>
    </row>
    <row r="224" spans="1:16" ht="12.75">
      <c r="A224">
        <v>-0.97</v>
      </c>
      <c r="B224" s="38">
        <v>41305</v>
      </c>
      <c r="D224" t="s">
        <v>185</v>
      </c>
      <c r="E224" t="s">
        <v>93</v>
      </c>
      <c r="F224" t="s">
        <v>751</v>
      </c>
      <c r="G224" t="s">
        <v>27</v>
      </c>
      <c r="J224" t="s">
        <v>186</v>
      </c>
      <c r="K224" s="1" t="s">
        <v>27</v>
      </c>
      <c r="L224" t="s">
        <v>720</v>
      </c>
      <c r="M224" s="15" t="s">
        <v>349</v>
      </c>
      <c r="N224" s="15"/>
      <c r="P224" s="153" t="s">
        <v>760</v>
      </c>
    </row>
    <row r="225" spans="1:16" ht="12.75">
      <c r="A225">
        <v>69</v>
      </c>
      <c r="B225" s="38">
        <v>41305</v>
      </c>
      <c r="D225" t="s">
        <v>185</v>
      </c>
      <c r="E225" t="s">
        <v>93</v>
      </c>
      <c r="F225" t="s">
        <v>751</v>
      </c>
      <c r="G225" t="s">
        <v>27</v>
      </c>
      <c r="J225" s="15" t="s">
        <v>186</v>
      </c>
      <c r="K225" s="157" t="s">
        <v>27</v>
      </c>
      <c r="L225" s="15" t="s">
        <v>720</v>
      </c>
      <c r="M225" s="15" t="s">
        <v>239</v>
      </c>
      <c r="N225" s="142" t="s">
        <v>536</v>
      </c>
      <c r="P225" s="153" t="s">
        <v>760</v>
      </c>
    </row>
    <row r="226" spans="1:16" ht="12.75">
      <c r="A226">
        <v>34.5</v>
      </c>
      <c r="B226" s="38">
        <v>41305</v>
      </c>
      <c r="D226" t="s">
        <v>185</v>
      </c>
      <c r="E226" t="s">
        <v>93</v>
      </c>
      <c r="F226" t="s">
        <v>751</v>
      </c>
      <c r="G226" t="s">
        <v>27</v>
      </c>
      <c r="J226" s="15" t="s">
        <v>186</v>
      </c>
      <c r="K226" s="157" t="s">
        <v>27</v>
      </c>
      <c r="L226" s="15" t="s">
        <v>720</v>
      </c>
      <c r="M226" s="15" t="s">
        <v>239</v>
      </c>
      <c r="N226" s="142" t="s">
        <v>536</v>
      </c>
      <c r="P226" s="153" t="s">
        <v>760</v>
      </c>
    </row>
    <row r="227" spans="1:16" ht="12.75">
      <c r="A227">
        <v>-3.3</v>
      </c>
      <c r="B227" s="38">
        <v>41305</v>
      </c>
      <c r="D227" t="s">
        <v>185</v>
      </c>
      <c r="E227" t="s">
        <v>93</v>
      </c>
      <c r="F227" t="s">
        <v>751</v>
      </c>
      <c r="G227" t="s">
        <v>27</v>
      </c>
      <c r="J227" t="s">
        <v>186</v>
      </c>
      <c r="K227" s="1" t="s">
        <v>27</v>
      </c>
      <c r="L227" t="s">
        <v>720</v>
      </c>
      <c r="M227" s="15" t="s">
        <v>349</v>
      </c>
      <c r="N227" s="15"/>
      <c r="P227" s="153" t="s">
        <v>760</v>
      </c>
    </row>
    <row r="228" spans="1:16" ht="12.75">
      <c r="A228">
        <v>50</v>
      </c>
      <c r="B228" s="38">
        <v>41305</v>
      </c>
      <c r="D228" t="s">
        <v>185</v>
      </c>
      <c r="E228" t="s">
        <v>93</v>
      </c>
      <c r="F228" t="s">
        <v>751</v>
      </c>
      <c r="G228" t="s">
        <v>27</v>
      </c>
      <c r="J228" s="15" t="s">
        <v>104</v>
      </c>
      <c r="K228" s="15" t="s">
        <v>105</v>
      </c>
      <c r="L228" s="15" t="s">
        <v>555</v>
      </c>
      <c r="M228" s="15" t="s">
        <v>27</v>
      </c>
      <c r="N228" s="142"/>
      <c r="P228" s="153" t="s">
        <v>760</v>
      </c>
    </row>
    <row r="229" spans="1:16" ht="12.75">
      <c r="A229">
        <v>-1.75</v>
      </c>
      <c r="B229" s="38">
        <v>41305</v>
      </c>
      <c r="D229" t="s">
        <v>185</v>
      </c>
      <c r="E229" t="s">
        <v>93</v>
      </c>
      <c r="F229" t="s">
        <v>751</v>
      </c>
      <c r="G229" t="s">
        <v>27</v>
      </c>
      <c r="J229" s="15" t="s">
        <v>104</v>
      </c>
      <c r="K229" s="15" t="s">
        <v>105</v>
      </c>
      <c r="L229" s="15" t="s">
        <v>555</v>
      </c>
      <c r="M229" s="15" t="s">
        <v>27</v>
      </c>
      <c r="N229" s="15"/>
      <c r="P229" s="153" t="s">
        <v>760</v>
      </c>
    </row>
    <row r="230" spans="1:16" ht="12.75">
      <c r="A230">
        <v>69</v>
      </c>
      <c r="B230" s="38">
        <v>41305</v>
      </c>
      <c r="D230" t="s">
        <v>185</v>
      </c>
      <c r="E230" t="s">
        <v>93</v>
      </c>
      <c r="F230" t="s">
        <v>751</v>
      </c>
      <c r="G230" t="s">
        <v>27</v>
      </c>
      <c r="J230" s="15" t="s">
        <v>186</v>
      </c>
      <c r="K230" s="157" t="s">
        <v>27</v>
      </c>
      <c r="L230" s="15" t="s">
        <v>720</v>
      </c>
      <c r="M230" s="15" t="s">
        <v>239</v>
      </c>
      <c r="N230" s="142" t="s">
        <v>536</v>
      </c>
      <c r="P230" s="153" t="s">
        <v>760</v>
      </c>
    </row>
    <row r="231" spans="1:16" ht="12.75">
      <c r="A231">
        <v>-2.3</v>
      </c>
      <c r="B231" s="38">
        <v>41305</v>
      </c>
      <c r="D231" t="s">
        <v>185</v>
      </c>
      <c r="E231" t="s">
        <v>93</v>
      </c>
      <c r="F231" t="s">
        <v>751</v>
      </c>
      <c r="G231" t="s">
        <v>27</v>
      </c>
      <c r="J231" t="s">
        <v>186</v>
      </c>
      <c r="K231" s="1" t="s">
        <v>27</v>
      </c>
      <c r="L231" t="s">
        <v>720</v>
      </c>
      <c r="M231" s="15" t="s">
        <v>349</v>
      </c>
      <c r="N231" s="15"/>
      <c r="P231" s="153" t="s">
        <v>760</v>
      </c>
    </row>
    <row r="232" spans="1:16" ht="12.75">
      <c r="A232" s="37">
        <v>24.51</v>
      </c>
      <c r="B232" s="38">
        <v>41320</v>
      </c>
      <c r="D232" t="s">
        <v>24</v>
      </c>
      <c r="E232" t="s">
        <v>27</v>
      </c>
      <c r="F232" t="s">
        <v>721</v>
      </c>
      <c r="G232" t="s">
        <v>230</v>
      </c>
      <c r="J232" t="s">
        <v>104</v>
      </c>
      <c r="K232" t="s">
        <v>105</v>
      </c>
      <c r="L232" t="s">
        <v>672</v>
      </c>
      <c r="M232" t="s">
        <v>27</v>
      </c>
      <c r="P232" s="37" t="s">
        <v>689</v>
      </c>
    </row>
    <row r="233" spans="1:16" ht="12.75">
      <c r="A233" s="37">
        <v>180</v>
      </c>
      <c r="B233" s="38">
        <v>41320</v>
      </c>
      <c r="D233" t="s">
        <v>24</v>
      </c>
      <c r="E233" t="s">
        <v>27</v>
      </c>
      <c r="F233" t="s">
        <v>721</v>
      </c>
      <c r="G233" t="s">
        <v>230</v>
      </c>
      <c r="J233" t="s">
        <v>104</v>
      </c>
      <c r="K233" t="s">
        <v>105</v>
      </c>
      <c r="L233" t="s">
        <v>672</v>
      </c>
      <c r="M233" t="s">
        <v>27</v>
      </c>
      <c r="P233" s="153" t="s">
        <v>677</v>
      </c>
    </row>
    <row r="234" spans="1:16" ht="12.75">
      <c r="A234" s="37">
        <v>120</v>
      </c>
      <c r="B234" s="38">
        <v>41320</v>
      </c>
      <c r="D234" t="s">
        <v>24</v>
      </c>
      <c r="E234" t="s">
        <v>27</v>
      </c>
      <c r="F234" t="s">
        <v>721</v>
      </c>
      <c r="G234" t="s">
        <v>230</v>
      </c>
      <c r="J234" t="s">
        <v>104</v>
      </c>
      <c r="K234" t="s">
        <v>105</v>
      </c>
      <c r="L234" t="s">
        <v>672</v>
      </c>
      <c r="M234" t="s">
        <v>27</v>
      </c>
      <c r="P234" s="153" t="s">
        <v>678</v>
      </c>
    </row>
    <row r="235" spans="1:16" ht="12.75">
      <c r="A235" s="37">
        <v>235.44</v>
      </c>
      <c r="B235" s="38">
        <v>41321</v>
      </c>
      <c r="D235" t="s">
        <v>24</v>
      </c>
      <c r="E235" t="s">
        <v>27</v>
      </c>
      <c r="F235" t="s">
        <v>721</v>
      </c>
      <c r="G235" t="s">
        <v>230</v>
      </c>
      <c r="J235" t="s">
        <v>104</v>
      </c>
      <c r="K235" t="s">
        <v>105</v>
      </c>
      <c r="L235" t="s">
        <v>672</v>
      </c>
      <c r="M235" t="s">
        <v>27</v>
      </c>
      <c r="P235" s="153" t="s">
        <v>693</v>
      </c>
    </row>
    <row r="236" spans="1:16" ht="12.75">
      <c r="A236" s="37">
        <v>194.23</v>
      </c>
      <c r="B236" s="38">
        <v>41321</v>
      </c>
      <c r="D236" t="s">
        <v>24</v>
      </c>
      <c r="E236" t="s">
        <v>27</v>
      </c>
      <c r="F236" t="s">
        <v>721</v>
      </c>
      <c r="G236" t="s">
        <v>230</v>
      </c>
      <c r="J236" t="s">
        <v>104</v>
      </c>
      <c r="K236" t="s">
        <v>105</v>
      </c>
      <c r="L236" t="s">
        <v>672</v>
      </c>
      <c r="M236" t="s">
        <v>27</v>
      </c>
      <c r="P236" s="37" t="s">
        <v>692</v>
      </c>
    </row>
    <row r="237" spans="1:16" ht="12.75">
      <c r="A237" s="37">
        <v>116.41</v>
      </c>
      <c r="B237" s="38">
        <v>41321</v>
      </c>
      <c r="D237" t="s">
        <v>24</v>
      </c>
      <c r="E237" t="s">
        <v>27</v>
      </c>
      <c r="F237" t="s">
        <v>721</v>
      </c>
      <c r="G237" t="s">
        <v>230</v>
      </c>
      <c r="J237" t="s">
        <v>104</v>
      </c>
      <c r="K237" t="s">
        <v>105</v>
      </c>
      <c r="L237" t="s">
        <v>672</v>
      </c>
      <c r="M237" t="s">
        <v>27</v>
      </c>
      <c r="P237" s="37" t="s">
        <v>676</v>
      </c>
    </row>
    <row r="238" spans="1:16" ht="12.75">
      <c r="A238" s="37">
        <v>152.58</v>
      </c>
      <c r="B238" s="38">
        <v>41321</v>
      </c>
      <c r="D238" t="s">
        <v>24</v>
      </c>
      <c r="E238" t="s">
        <v>27</v>
      </c>
      <c r="F238" t="s">
        <v>721</v>
      </c>
      <c r="G238" t="s">
        <v>230</v>
      </c>
      <c r="J238" t="s">
        <v>104</v>
      </c>
      <c r="K238" t="s">
        <v>105</v>
      </c>
      <c r="L238" t="s">
        <v>672</v>
      </c>
      <c r="M238" t="s">
        <v>27</v>
      </c>
      <c r="P238" s="37" t="s">
        <v>691</v>
      </c>
    </row>
    <row r="239" spans="1:16" ht="12.75">
      <c r="A239" s="37">
        <v>176.04</v>
      </c>
      <c r="B239" s="38">
        <v>41321</v>
      </c>
      <c r="D239" t="s">
        <v>24</v>
      </c>
      <c r="E239" t="s">
        <v>27</v>
      </c>
      <c r="F239" t="s">
        <v>721</v>
      </c>
      <c r="G239" t="s">
        <v>230</v>
      </c>
      <c r="J239" t="s">
        <v>104</v>
      </c>
      <c r="K239" t="s">
        <v>105</v>
      </c>
      <c r="L239" t="s">
        <v>672</v>
      </c>
      <c r="M239" t="s">
        <v>27</v>
      </c>
      <c r="P239" s="37" t="s">
        <v>690</v>
      </c>
    </row>
    <row r="240" spans="1:16" ht="12.75">
      <c r="A240" s="37">
        <v>-194</v>
      </c>
      <c r="B240" s="38">
        <v>41321</v>
      </c>
      <c r="D240" t="s">
        <v>185</v>
      </c>
      <c r="E240" t="s">
        <v>93</v>
      </c>
      <c r="F240" t="s">
        <v>94</v>
      </c>
      <c r="G240" t="s">
        <v>27</v>
      </c>
      <c r="H240" t="s">
        <v>628</v>
      </c>
      <c r="J240" t="s">
        <v>104</v>
      </c>
      <c r="K240" t="s">
        <v>105</v>
      </c>
      <c r="L240" t="s">
        <v>672</v>
      </c>
      <c r="M240" t="s">
        <v>27</v>
      </c>
      <c r="P240" s="37" t="s">
        <v>694</v>
      </c>
    </row>
    <row r="241" spans="1:16" ht="12.75">
      <c r="A241" s="37">
        <v>4.89</v>
      </c>
      <c r="B241" s="38">
        <v>41322</v>
      </c>
      <c r="D241" t="s">
        <v>24</v>
      </c>
      <c r="E241" t="s">
        <v>27</v>
      </c>
      <c r="F241" t="s">
        <v>721</v>
      </c>
      <c r="G241" t="s">
        <v>230</v>
      </c>
      <c r="J241" t="s">
        <v>104</v>
      </c>
      <c r="K241" t="s">
        <v>105</v>
      </c>
      <c r="L241" t="s">
        <v>672</v>
      </c>
      <c r="M241" t="s">
        <v>27</v>
      </c>
      <c r="P241" s="37" t="s">
        <v>688</v>
      </c>
    </row>
    <row r="242" spans="1:16" ht="12.75">
      <c r="A242" s="37">
        <v>870</v>
      </c>
      <c r="B242" s="38">
        <v>41322</v>
      </c>
      <c r="D242" t="s">
        <v>24</v>
      </c>
      <c r="E242" t="s">
        <v>27</v>
      </c>
      <c r="F242" t="s">
        <v>721</v>
      </c>
      <c r="G242" t="s">
        <v>230</v>
      </c>
      <c r="J242" t="s">
        <v>104</v>
      </c>
      <c r="K242" t="s">
        <v>105</v>
      </c>
      <c r="L242" t="s">
        <v>672</v>
      </c>
      <c r="M242" t="s">
        <v>27</v>
      </c>
      <c r="P242" s="37" t="s">
        <v>696</v>
      </c>
    </row>
    <row r="243" spans="1:16" ht="12.75">
      <c r="A243" s="37">
        <v>5</v>
      </c>
      <c r="B243" s="38">
        <v>41320</v>
      </c>
      <c r="D243" t="s">
        <v>24</v>
      </c>
      <c r="E243" t="s">
        <v>27</v>
      </c>
      <c r="F243" t="s">
        <v>721</v>
      </c>
      <c r="G243" s="37" t="s">
        <v>40</v>
      </c>
      <c r="H243" s="37" t="s">
        <v>468</v>
      </c>
      <c r="J243" t="s">
        <v>104</v>
      </c>
      <c r="K243" t="s">
        <v>105</v>
      </c>
      <c r="L243" t="s">
        <v>672</v>
      </c>
      <c r="M243" t="s">
        <v>27</v>
      </c>
      <c r="P243" s="37" t="s">
        <v>707</v>
      </c>
    </row>
    <row r="244" spans="1:16" ht="12.75">
      <c r="A244" s="37">
        <v>15.46</v>
      </c>
      <c r="B244" s="38">
        <v>41314</v>
      </c>
      <c r="D244" t="s">
        <v>24</v>
      </c>
      <c r="E244" t="s">
        <v>27</v>
      </c>
      <c r="F244" t="s">
        <v>721</v>
      </c>
      <c r="G244" s="37" t="s">
        <v>40</v>
      </c>
      <c r="H244" s="37" t="s">
        <v>468</v>
      </c>
      <c r="J244" t="s">
        <v>104</v>
      </c>
      <c r="K244" t="s">
        <v>105</v>
      </c>
      <c r="L244" t="s">
        <v>672</v>
      </c>
      <c r="M244" t="s">
        <v>27</v>
      </c>
      <c r="P244" s="153" t="s">
        <v>697</v>
      </c>
    </row>
    <row r="245" spans="1:16" ht="12.75">
      <c r="A245" s="37">
        <v>4.58</v>
      </c>
      <c r="B245" s="38">
        <v>41313</v>
      </c>
      <c r="D245" t="s">
        <v>24</v>
      </c>
      <c r="E245" t="s">
        <v>27</v>
      </c>
      <c r="F245" t="s">
        <v>721</v>
      </c>
      <c r="G245" s="37" t="s">
        <v>40</v>
      </c>
      <c r="H245" s="37" t="s">
        <v>468</v>
      </c>
      <c r="J245" t="s">
        <v>104</v>
      </c>
      <c r="K245" t="s">
        <v>105</v>
      </c>
      <c r="L245" t="s">
        <v>672</v>
      </c>
      <c r="M245" t="s">
        <v>27</v>
      </c>
      <c r="P245" s="37" t="s">
        <v>698</v>
      </c>
    </row>
    <row r="246" spans="1:16" ht="12.75">
      <c r="A246" s="37">
        <v>11.94</v>
      </c>
      <c r="B246" s="38">
        <v>41319</v>
      </c>
      <c r="D246" t="s">
        <v>24</v>
      </c>
      <c r="E246" t="s">
        <v>27</v>
      </c>
      <c r="F246" t="s">
        <v>721</v>
      </c>
      <c r="G246" s="37" t="s">
        <v>40</v>
      </c>
      <c r="H246" s="37" t="s">
        <v>468</v>
      </c>
      <c r="J246" t="s">
        <v>104</v>
      </c>
      <c r="K246" t="s">
        <v>105</v>
      </c>
      <c r="L246" t="s">
        <v>672</v>
      </c>
      <c r="M246" t="s">
        <v>27</v>
      </c>
      <c r="P246" s="37" t="s">
        <v>699</v>
      </c>
    </row>
    <row r="247" spans="1:17" ht="12.75">
      <c r="A247" s="37">
        <v>9.16</v>
      </c>
      <c r="B247" s="38">
        <v>41318</v>
      </c>
      <c r="D247" t="s">
        <v>24</v>
      </c>
      <c r="E247" t="s">
        <v>27</v>
      </c>
      <c r="F247" t="s">
        <v>721</v>
      </c>
      <c r="G247" s="37" t="s">
        <v>40</v>
      </c>
      <c r="H247" s="37" t="s">
        <v>468</v>
      </c>
      <c r="J247" t="s">
        <v>104</v>
      </c>
      <c r="K247" t="s">
        <v>105</v>
      </c>
      <c r="L247" t="s">
        <v>672</v>
      </c>
      <c r="M247" t="s">
        <v>27</v>
      </c>
      <c r="P247" s="229" t="s">
        <v>700</v>
      </c>
      <c r="Q247" s="230"/>
    </row>
    <row r="248" spans="1:17" ht="12.75">
      <c r="A248" s="37">
        <v>82.48</v>
      </c>
      <c r="B248" s="38">
        <v>41318</v>
      </c>
      <c r="D248" t="s">
        <v>24</v>
      </c>
      <c r="E248" t="s">
        <v>27</v>
      </c>
      <c r="F248" t="s">
        <v>721</v>
      </c>
      <c r="G248" s="37" t="s">
        <v>40</v>
      </c>
      <c r="H248" s="37" t="s">
        <v>196</v>
      </c>
      <c r="J248" t="s">
        <v>104</v>
      </c>
      <c r="K248" t="s">
        <v>105</v>
      </c>
      <c r="L248" t="s">
        <v>672</v>
      </c>
      <c r="M248" t="s">
        <v>27</v>
      </c>
      <c r="P248" s="230"/>
      <c r="Q248" s="230"/>
    </row>
    <row r="249" spans="1:16" ht="12.75">
      <c r="A249" s="37">
        <v>16.94</v>
      </c>
      <c r="B249" s="38">
        <v>41319</v>
      </c>
      <c r="D249" t="s">
        <v>24</v>
      </c>
      <c r="E249" t="s">
        <v>27</v>
      </c>
      <c r="F249" t="s">
        <v>721</v>
      </c>
      <c r="G249" s="37" t="s">
        <v>40</v>
      </c>
      <c r="H249" s="37" t="s">
        <v>468</v>
      </c>
      <c r="J249" t="s">
        <v>104</v>
      </c>
      <c r="K249" t="s">
        <v>105</v>
      </c>
      <c r="L249" t="s">
        <v>672</v>
      </c>
      <c r="M249" t="s">
        <v>27</v>
      </c>
      <c r="P249" s="37" t="s">
        <v>701</v>
      </c>
    </row>
    <row r="250" spans="1:16" ht="12.75">
      <c r="A250" s="37">
        <v>21.98</v>
      </c>
      <c r="B250" s="38">
        <v>41320</v>
      </c>
      <c r="D250" t="s">
        <v>24</v>
      </c>
      <c r="E250" t="s">
        <v>27</v>
      </c>
      <c r="F250" t="s">
        <v>721</v>
      </c>
      <c r="G250" s="37" t="s">
        <v>40</v>
      </c>
      <c r="H250" s="37" t="s">
        <v>468</v>
      </c>
      <c r="J250" t="s">
        <v>104</v>
      </c>
      <c r="K250" t="s">
        <v>105</v>
      </c>
      <c r="L250" t="s">
        <v>672</v>
      </c>
      <c r="M250" t="s">
        <v>27</v>
      </c>
      <c r="P250" s="37" t="s">
        <v>702</v>
      </c>
    </row>
    <row r="251" spans="1:16" ht="12.75">
      <c r="A251" s="37">
        <v>63.39</v>
      </c>
      <c r="B251" s="38">
        <v>41319</v>
      </c>
      <c r="D251" t="s">
        <v>24</v>
      </c>
      <c r="E251" t="s">
        <v>27</v>
      </c>
      <c r="F251" t="s">
        <v>721</v>
      </c>
      <c r="G251" s="37" t="s">
        <v>40</v>
      </c>
      <c r="H251" s="37" t="s">
        <v>196</v>
      </c>
      <c r="J251" t="s">
        <v>104</v>
      </c>
      <c r="K251" t="s">
        <v>105</v>
      </c>
      <c r="L251" t="s">
        <v>672</v>
      </c>
      <c r="M251" t="s">
        <v>27</v>
      </c>
      <c r="P251" s="37" t="s">
        <v>703</v>
      </c>
    </row>
    <row r="252" spans="1:16" ht="12.75">
      <c r="A252" s="37">
        <v>36.71</v>
      </c>
      <c r="B252" s="38">
        <v>41322</v>
      </c>
      <c r="D252" t="s">
        <v>24</v>
      </c>
      <c r="E252" t="s">
        <v>27</v>
      </c>
      <c r="F252" t="s">
        <v>721</v>
      </c>
      <c r="G252" s="37" t="s">
        <v>40</v>
      </c>
      <c r="H252" s="37" t="s">
        <v>196</v>
      </c>
      <c r="J252" t="s">
        <v>104</v>
      </c>
      <c r="K252" t="s">
        <v>105</v>
      </c>
      <c r="L252" t="s">
        <v>672</v>
      </c>
      <c r="M252" t="s">
        <v>27</v>
      </c>
      <c r="P252" s="37" t="s">
        <v>704</v>
      </c>
    </row>
    <row r="253" spans="1:16" ht="12.75">
      <c r="A253" s="37">
        <v>29.49</v>
      </c>
      <c r="B253" s="38">
        <v>41318</v>
      </c>
      <c r="D253" t="s">
        <v>24</v>
      </c>
      <c r="E253" t="s">
        <v>27</v>
      </c>
      <c r="F253" t="s">
        <v>721</v>
      </c>
      <c r="G253" s="37" t="s">
        <v>40</v>
      </c>
      <c r="H253" s="37" t="s">
        <v>196</v>
      </c>
      <c r="J253" t="s">
        <v>104</v>
      </c>
      <c r="K253" t="s">
        <v>105</v>
      </c>
      <c r="L253" t="s">
        <v>672</v>
      </c>
      <c r="M253" t="s">
        <v>27</v>
      </c>
      <c r="P253" s="153" t="s">
        <v>705</v>
      </c>
    </row>
    <row r="254" spans="1:16" ht="12.75">
      <c r="A254" s="37">
        <v>22.27</v>
      </c>
      <c r="B254" s="38">
        <v>41313</v>
      </c>
      <c r="D254" t="s">
        <v>24</v>
      </c>
      <c r="E254" t="s">
        <v>27</v>
      </c>
      <c r="F254" t="s">
        <v>721</v>
      </c>
      <c r="G254" s="37" t="s">
        <v>40</v>
      </c>
      <c r="H254" s="37" t="s">
        <v>196</v>
      </c>
      <c r="J254" t="s">
        <v>104</v>
      </c>
      <c r="K254" t="s">
        <v>105</v>
      </c>
      <c r="L254" t="s">
        <v>672</v>
      </c>
      <c r="M254" t="s">
        <v>27</v>
      </c>
      <c r="P254" s="37" t="s">
        <v>706</v>
      </c>
    </row>
    <row r="255" spans="1:16" ht="12.75">
      <c r="A255" s="37">
        <v>100</v>
      </c>
      <c r="B255" s="38">
        <v>41319</v>
      </c>
      <c r="D255" t="s">
        <v>24</v>
      </c>
      <c r="E255" t="s">
        <v>27</v>
      </c>
      <c r="F255" t="s">
        <v>721</v>
      </c>
      <c r="G255" t="s">
        <v>230</v>
      </c>
      <c r="J255" t="s">
        <v>104</v>
      </c>
      <c r="K255" t="s">
        <v>105</v>
      </c>
      <c r="L255" s="20" t="s">
        <v>674</v>
      </c>
      <c r="M255" t="s">
        <v>27</v>
      </c>
      <c r="P255" s="153" t="s">
        <v>715</v>
      </c>
    </row>
    <row r="256" spans="1:16" ht="12.75">
      <c r="A256" s="37">
        <v>28</v>
      </c>
      <c r="B256" s="38">
        <v>41319</v>
      </c>
      <c r="D256" t="s">
        <v>24</v>
      </c>
      <c r="E256" t="s">
        <v>27</v>
      </c>
      <c r="F256" t="s">
        <v>721</v>
      </c>
      <c r="G256" s="37" t="s">
        <v>40</v>
      </c>
      <c r="H256" s="37" t="s">
        <v>467</v>
      </c>
      <c r="J256" t="s">
        <v>104</v>
      </c>
      <c r="K256" t="s">
        <v>105</v>
      </c>
      <c r="L256" s="20" t="s">
        <v>674</v>
      </c>
      <c r="M256" t="s">
        <v>27</v>
      </c>
      <c r="P256" s="37" t="s">
        <v>708</v>
      </c>
    </row>
    <row r="257" spans="1:16" ht="12.75">
      <c r="A257" s="37">
        <v>82.3</v>
      </c>
      <c r="B257" s="38">
        <v>41319</v>
      </c>
      <c r="D257" t="s">
        <v>24</v>
      </c>
      <c r="E257" t="s">
        <v>27</v>
      </c>
      <c r="F257" t="s">
        <v>721</v>
      </c>
      <c r="G257" s="37" t="s">
        <v>40</v>
      </c>
      <c r="H257" s="37" t="s">
        <v>467</v>
      </c>
      <c r="J257" t="s">
        <v>104</v>
      </c>
      <c r="K257" t="s">
        <v>105</v>
      </c>
      <c r="L257" s="20" t="s">
        <v>674</v>
      </c>
      <c r="M257" t="s">
        <v>27</v>
      </c>
      <c r="P257" s="37" t="s">
        <v>709</v>
      </c>
    </row>
    <row r="258" spans="1:16" ht="12.75">
      <c r="A258" s="37">
        <v>163.57</v>
      </c>
      <c r="B258" s="38">
        <v>41322</v>
      </c>
      <c r="D258" t="s">
        <v>24</v>
      </c>
      <c r="E258" t="s">
        <v>27</v>
      </c>
      <c r="F258" t="s">
        <v>721</v>
      </c>
      <c r="G258" t="s">
        <v>230</v>
      </c>
      <c r="J258" t="s">
        <v>104</v>
      </c>
      <c r="K258" t="s">
        <v>105</v>
      </c>
      <c r="L258" s="20" t="s">
        <v>674</v>
      </c>
      <c r="M258" t="s">
        <v>27</v>
      </c>
      <c r="P258" s="37" t="s">
        <v>710</v>
      </c>
    </row>
    <row r="259" spans="1:16" ht="12.75">
      <c r="A259" s="37">
        <v>12</v>
      </c>
      <c r="B259" s="38">
        <v>41321</v>
      </c>
      <c r="D259" t="s">
        <v>24</v>
      </c>
      <c r="E259" t="s">
        <v>27</v>
      </c>
      <c r="F259" t="s">
        <v>721</v>
      </c>
      <c r="G259" s="37" t="s">
        <v>562</v>
      </c>
      <c r="H259" s="37" t="s">
        <v>669</v>
      </c>
      <c r="J259" t="s">
        <v>104</v>
      </c>
      <c r="K259" t="s">
        <v>105</v>
      </c>
      <c r="L259" s="20" t="s">
        <v>674</v>
      </c>
      <c r="M259" t="s">
        <v>27</v>
      </c>
      <c r="P259" t="s">
        <v>675</v>
      </c>
    </row>
    <row r="260" spans="1:16" ht="12.75">
      <c r="A260" s="37">
        <v>33.25</v>
      </c>
      <c r="B260" s="38">
        <v>41321</v>
      </c>
      <c r="D260" t="s">
        <v>24</v>
      </c>
      <c r="E260" t="s">
        <v>27</v>
      </c>
      <c r="F260" t="s">
        <v>721</v>
      </c>
      <c r="G260" s="37" t="s">
        <v>562</v>
      </c>
      <c r="H260" s="37" t="s">
        <v>669</v>
      </c>
      <c r="J260" t="s">
        <v>104</v>
      </c>
      <c r="K260" t="s">
        <v>105</v>
      </c>
      <c r="L260" s="20" t="s">
        <v>674</v>
      </c>
      <c r="M260" t="s">
        <v>27</v>
      </c>
      <c r="P260" s="37" t="s">
        <v>711</v>
      </c>
    </row>
    <row r="261" spans="1:16" ht="12.75">
      <c r="A261" s="37">
        <v>147.5</v>
      </c>
      <c r="B261" s="38">
        <v>41321</v>
      </c>
      <c r="D261" t="s">
        <v>24</v>
      </c>
      <c r="E261" t="s">
        <v>27</v>
      </c>
      <c r="F261" t="s">
        <v>721</v>
      </c>
      <c r="G261" s="37" t="s">
        <v>562</v>
      </c>
      <c r="H261" s="37" t="s">
        <v>669</v>
      </c>
      <c r="J261" t="s">
        <v>104</v>
      </c>
      <c r="K261" t="s">
        <v>105</v>
      </c>
      <c r="L261" s="20" t="s">
        <v>674</v>
      </c>
      <c r="M261" t="s">
        <v>27</v>
      </c>
      <c r="P261" s="153" t="s">
        <v>716</v>
      </c>
    </row>
    <row r="262" spans="1:16" ht="12.75">
      <c r="A262" s="37">
        <v>56.94</v>
      </c>
      <c r="B262" s="38">
        <v>41319</v>
      </c>
      <c r="D262" t="s">
        <v>24</v>
      </c>
      <c r="E262" t="s">
        <v>27</v>
      </c>
      <c r="F262" t="s">
        <v>721</v>
      </c>
      <c r="G262" s="37" t="s">
        <v>712</v>
      </c>
      <c r="J262" t="s">
        <v>104</v>
      </c>
      <c r="K262" t="s">
        <v>105</v>
      </c>
      <c r="L262" s="20" t="s">
        <v>674</v>
      </c>
      <c r="M262" t="s">
        <v>27</v>
      </c>
      <c r="P262" s="37" t="s">
        <v>713</v>
      </c>
    </row>
    <row r="263" spans="1:16" ht="12.75">
      <c r="A263" s="37">
        <v>13.05</v>
      </c>
      <c r="B263" s="38">
        <v>41320</v>
      </c>
      <c r="D263" t="s">
        <v>24</v>
      </c>
      <c r="E263" t="s">
        <v>27</v>
      </c>
      <c r="F263" t="s">
        <v>721</v>
      </c>
      <c r="G263" t="s">
        <v>230</v>
      </c>
      <c r="J263" t="s">
        <v>104</v>
      </c>
      <c r="K263" t="s">
        <v>105</v>
      </c>
      <c r="L263" s="20" t="s">
        <v>674</v>
      </c>
      <c r="M263" t="s">
        <v>27</v>
      </c>
      <c r="P263" s="37" t="s">
        <v>714</v>
      </c>
    </row>
    <row r="264" spans="1:16" ht="12.75">
      <c r="A264" s="37">
        <v>636.61</v>
      </c>
      <c r="B264" s="38">
        <v>41322</v>
      </c>
      <c r="D264" s="15" t="s">
        <v>104</v>
      </c>
      <c r="E264" s="15" t="s">
        <v>105</v>
      </c>
      <c r="F264" s="144" t="s">
        <v>674</v>
      </c>
      <c r="G264" s="15" t="s">
        <v>27</v>
      </c>
      <c r="J264" t="s">
        <v>104</v>
      </c>
      <c r="K264" t="s">
        <v>93</v>
      </c>
      <c r="L264" t="s">
        <v>154</v>
      </c>
      <c r="M264" t="s">
        <v>27</v>
      </c>
      <c r="P264" s="37" t="s">
        <v>673</v>
      </c>
    </row>
    <row r="265" spans="1:16" ht="12.75">
      <c r="A265" s="37">
        <v>448.44</v>
      </c>
      <c r="B265" s="38">
        <v>41322</v>
      </c>
      <c r="D265" s="15" t="s">
        <v>24</v>
      </c>
      <c r="E265" s="15" t="s">
        <v>27</v>
      </c>
      <c r="F265" s="15" t="s">
        <v>721</v>
      </c>
      <c r="G265" s="15" t="s">
        <v>61</v>
      </c>
      <c r="J265" t="s">
        <v>104</v>
      </c>
      <c r="K265" t="s">
        <v>93</v>
      </c>
      <c r="L265" t="s">
        <v>154</v>
      </c>
      <c r="M265" t="s">
        <v>27</v>
      </c>
      <c r="P265" s="37" t="s">
        <v>746</v>
      </c>
    </row>
    <row r="266" spans="1:16" ht="12.75">
      <c r="A266" s="37">
        <v>60</v>
      </c>
      <c r="B266" s="38">
        <v>41320</v>
      </c>
      <c r="D266" t="s">
        <v>24</v>
      </c>
      <c r="E266" t="s">
        <v>27</v>
      </c>
      <c r="F266" t="s">
        <v>721</v>
      </c>
      <c r="G266" t="s">
        <v>230</v>
      </c>
      <c r="J266" t="s">
        <v>104</v>
      </c>
      <c r="K266" t="s">
        <v>93</v>
      </c>
      <c r="L266" t="s">
        <v>154</v>
      </c>
      <c r="M266" t="s">
        <v>27</v>
      </c>
      <c r="P266" s="37" t="s">
        <v>610</v>
      </c>
    </row>
    <row r="267" spans="1:16" ht="12.75">
      <c r="A267" s="37">
        <v>113</v>
      </c>
      <c r="B267" s="38">
        <v>41326</v>
      </c>
      <c r="D267" t="s">
        <v>104</v>
      </c>
      <c r="E267" t="s">
        <v>105</v>
      </c>
      <c r="F267" t="s">
        <v>555</v>
      </c>
      <c r="G267" t="s">
        <v>27</v>
      </c>
      <c r="J267" t="s">
        <v>104</v>
      </c>
      <c r="K267" t="s">
        <v>93</v>
      </c>
      <c r="L267" t="s">
        <v>154</v>
      </c>
      <c r="M267" t="s">
        <v>27</v>
      </c>
      <c r="P267" s="37" t="s">
        <v>668</v>
      </c>
    </row>
    <row r="268" spans="1:16" ht="12.75">
      <c r="A268" s="37">
        <v>16</v>
      </c>
      <c r="B268" s="38">
        <v>41362</v>
      </c>
      <c r="D268" t="s">
        <v>185</v>
      </c>
      <c r="E268" t="s">
        <v>93</v>
      </c>
      <c r="F268" s="20" t="s">
        <v>742</v>
      </c>
      <c r="G268" t="s">
        <v>14</v>
      </c>
      <c r="J268" t="s">
        <v>186</v>
      </c>
      <c r="K268" t="s">
        <v>14</v>
      </c>
      <c r="L268" t="s">
        <v>13</v>
      </c>
      <c r="M268" s="15" t="s">
        <v>444</v>
      </c>
      <c r="P268" s="37" t="s">
        <v>736</v>
      </c>
    </row>
    <row r="269" spans="1:16" ht="12.75">
      <c r="A269" s="37">
        <v>130</v>
      </c>
      <c r="B269" s="38">
        <v>41391</v>
      </c>
      <c r="D269" t="s">
        <v>185</v>
      </c>
      <c r="E269" t="s">
        <v>362</v>
      </c>
      <c r="F269" t="s">
        <v>391</v>
      </c>
      <c r="G269" t="s">
        <v>27</v>
      </c>
      <c r="J269" t="s">
        <v>24</v>
      </c>
      <c r="K269" t="s">
        <v>27</v>
      </c>
      <c r="L269" t="s">
        <v>721</v>
      </c>
      <c r="M269" t="s">
        <v>60</v>
      </c>
      <c r="P269" s="20" t="s">
        <v>724</v>
      </c>
    </row>
    <row r="270" spans="1:16" ht="12.75">
      <c r="A270" s="37">
        <v>64</v>
      </c>
      <c r="B270" s="38">
        <v>41394</v>
      </c>
      <c r="D270" t="s">
        <v>185</v>
      </c>
      <c r="E270" t="s">
        <v>93</v>
      </c>
      <c r="F270" s="20" t="s">
        <v>742</v>
      </c>
      <c r="G270" t="s">
        <v>14</v>
      </c>
      <c r="J270" t="s">
        <v>186</v>
      </c>
      <c r="K270" t="s">
        <v>14</v>
      </c>
      <c r="L270" t="s">
        <v>13</v>
      </c>
      <c r="M270" s="15" t="s">
        <v>444</v>
      </c>
      <c r="P270" s="146" t="s">
        <v>741</v>
      </c>
    </row>
    <row r="271" ht="12.75">
      <c r="B271" s="38"/>
    </row>
    <row r="272" ht="12.75">
      <c r="B272" s="38"/>
    </row>
    <row r="273" ht="12.75">
      <c r="B273" s="38"/>
    </row>
    <row r="274" ht="12.75">
      <c r="B274" s="38"/>
    </row>
    <row r="275" ht="12.75">
      <c r="B275" s="38"/>
    </row>
    <row r="276" ht="12.75">
      <c r="B276" s="38"/>
    </row>
    <row r="277" ht="12.75">
      <c r="B277" s="38"/>
    </row>
    <row r="278" ht="12.75">
      <c r="B278" s="38"/>
    </row>
    <row r="279" ht="12.75">
      <c r="B279" s="38"/>
    </row>
    <row r="280" ht="12.75">
      <c r="B280" s="38"/>
    </row>
    <row r="281" ht="12.75">
      <c r="B281" s="38"/>
    </row>
    <row r="282" ht="12.75">
      <c r="B282" s="38"/>
    </row>
    <row r="283" ht="12.75">
      <c r="B283" s="38"/>
    </row>
    <row r="284" ht="12.75">
      <c r="B284" s="38"/>
    </row>
    <row r="285" ht="12.75">
      <c r="B285" s="38"/>
    </row>
    <row r="286" ht="12.75">
      <c r="B286" s="38"/>
    </row>
    <row r="287" ht="12.75">
      <c r="B287" s="38"/>
    </row>
    <row r="288" ht="12.75">
      <c r="B288" s="38"/>
    </row>
    <row r="289" ht="12.75">
      <c r="B289" s="38"/>
    </row>
    <row r="290" ht="12.75">
      <c r="B290" s="38"/>
    </row>
    <row r="291" ht="12.75">
      <c r="B291" s="38"/>
    </row>
    <row r="292" ht="12.75">
      <c r="B292" s="38"/>
    </row>
    <row r="293" ht="12.75">
      <c r="B293" s="38"/>
    </row>
    <row r="294" ht="12.75">
      <c r="B294" s="38"/>
    </row>
    <row r="295" ht="12.75">
      <c r="B295" s="38"/>
    </row>
    <row r="296" ht="12.75">
      <c r="B296" s="38"/>
    </row>
    <row r="297" ht="12.75">
      <c r="B297" s="38"/>
    </row>
    <row r="298" ht="12.75">
      <c r="B298" s="38"/>
    </row>
    <row r="299" ht="12.75">
      <c r="B299" s="38"/>
    </row>
    <row r="300" ht="12.75">
      <c r="B300" s="38"/>
    </row>
    <row r="301" ht="12.75">
      <c r="B301" s="38"/>
    </row>
    <row r="302" ht="12.75">
      <c r="B302" s="38"/>
    </row>
    <row r="303" ht="12.75">
      <c r="B303" s="38"/>
    </row>
    <row r="304" ht="12.75">
      <c r="B304" s="38"/>
    </row>
    <row r="305" ht="12.75">
      <c r="B305" s="38"/>
    </row>
    <row r="306" ht="12.75">
      <c r="B306" s="38"/>
    </row>
    <row r="307" ht="12.75">
      <c r="B307" s="38"/>
    </row>
    <row r="308" ht="12.75">
      <c r="B308" s="38"/>
    </row>
    <row r="309" ht="12.75">
      <c r="B309" s="38"/>
    </row>
    <row r="310" ht="12.75">
      <c r="B310" s="38"/>
    </row>
    <row r="311" ht="12.75">
      <c r="B311" s="38"/>
    </row>
    <row r="312" ht="12.75">
      <c r="B312" s="38"/>
    </row>
    <row r="313" ht="12.75">
      <c r="B313" s="38"/>
    </row>
    <row r="314" ht="12.75">
      <c r="B314" s="38"/>
    </row>
    <row r="315" ht="12.75">
      <c r="B315" s="38"/>
    </row>
    <row r="316" ht="12.75">
      <c r="B316" s="38"/>
    </row>
    <row r="317" ht="12.75">
      <c r="B317" s="38"/>
    </row>
    <row r="318" ht="12.75">
      <c r="B318" s="38"/>
    </row>
    <row r="319" ht="12.75">
      <c r="B319" s="38"/>
    </row>
    <row r="320" ht="12.75">
      <c r="B320" s="38"/>
    </row>
    <row r="321" ht="12.75">
      <c r="B321" s="38"/>
    </row>
    <row r="322" ht="12.75">
      <c r="B322" s="38"/>
    </row>
    <row r="323" ht="12.75">
      <c r="B323" s="38"/>
    </row>
    <row r="324" ht="12.75">
      <c r="B324" s="38"/>
    </row>
    <row r="325" ht="12.75">
      <c r="B325" s="38"/>
    </row>
    <row r="326" ht="12.75">
      <c r="B326" s="38"/>
    </row>
    <row r="327" ht="12.75">
      <c r="B327" s="38"/>
    </row>
    <row r="328" ht="12.75">
      <c r="B328" s="38"/>
    </row>
    <row r="329" ht="12.75">
      <c r="B329" s="38"/>
    </row>
    <row r="330" ht="12.75">
      <c r="B330" s="38"/>
    </row>
    <row r="331" ht="12.75">
      <c r="B331" s="38"/>
    </row>
    <row r="332" ht="12.75">
      <c r="B332" s="38"/>
    </row>
    <row r="333" ht="12.75">
      <c r="B333" s="38"/>
    </row>
    <row r="334" ht="12.75">
      <c r="B334" s="38"/>
    </row>
    <row r="335" ht="12.75">
      <c r="B335" s="38"/>
    </row>
    <row r="336" ht="12.75">
      <c r="B336" s="38"/>
    </row>
    <row r="337" ht="12.75">
      <c r="B337" s="38"/>
    </row>
    <row r="338" ht="12.75">
      <c r="B338" s="38"/>
    </row>
    <row r="339" ht="12.75">
      <c r="B339" s="38"/>
    </row>
    <row r="340" ht="12.75">
      <c r="B340" s="38"/>
    </row>
    <row r="341" ht="12.75">
      <c r="B341" s="38"/>
    </row>
    <row r="342" ht="12.75">
      <c r="B342" s="38"/>
    </row>
    <row r="343" ht="12.75">
      <c r="B343" s="38"/>
    </row>
    <row r="344" ht="12.75">
      <c r="B344" s="38"/>
    </row>
    <row r="345" ht="12.75">
      <c r="B345" s="38"/>
    </row>
    <row r="346" ht="12.75">
      <c r="B346" s="38"/>
    </row>
    <row r="347" ht="12.75">
      <c r="B347" s="38"/>
    </row>
    <row r="348" ht="12.75">
      <c r="B348" s="38"/>
    </row>
    <row r="349" ht="12.75">
      <c r="B349" s="38"/>
    </row>
    <row r="350" ht="12.75">
      <c r="B350" s="38"/>
    </row>
    <row r="351" ht="12.75">
      <c r="B351" s="38"/>
    </row>
    <row r="352" ht="12.75">
      <c r="B352" s="38"/>
    </row>
    <row r="353" ht="12.75">
      <c r="B353" s="38"/>
    </row>
    <row r="354" ht="12.75">
      <c r="B354" s="38"/>
    </row>
    <row r="355" ht="12.75">
      <c r="B355" s="38"/>
    </row>
    <row r="356" ht="12.75">
      <c r="B356" s="38"/>
    </row>
    <row r="357" ht="12.75">
      <c r="B357" s="38"/>
    </row>
    <row r="358" ht="12.75">
      <c r="B358" s="38"/>
    </row>
    <row r="359" ht="12.75">
      <c r="B359" s="38"/>
    </row>
    <row r="360" ht="12.75">
      <c r="B360" s="38"/>
    </row>
    <row r="361" ht="12.75">
      <c r="B361" s="38"/>
    </row>
    <row r="362" ht="12.75">
      <c r="B362" s="38"/>
    </row>
    <row r="363" ht="12.75">
      <c r="B363" s="38"/>
    </row>
    <row r="364" ht="12.75">
      <c r="B364" s="38"/>
    </row>
    <row r="365" ht="12.75">
      <c r="B365" s="38"/>
    </row>
    <row r="366" ht="12.75">
      <c r="B366" s="38"/>
    </row>
    <row r="367" ht="12.75">
      <c r="B367" s="38"/>
    </row>
    <row r="368" ht="12.75">
      <c r="B368" s="38"/>
    </row>
    <row r="369" ht="12.75">
      <c r="B369" s="38"/>
    </row>
    <row r="370" ht="12.75">
      <c r="B370" s="38"/>
    </row>
    <row r="371" ht="12.75">
      <c r="B371" s="38"/>
    </row>
    <row r="372" ht="12.75">
      <c r="B372" s="38"/>
    </row>
    <row r="373" ht="12.75">
      <c r="B373" s="38"/>
    </row>
    <row r="374" ht="12.75">
      <c r="B374" s="38"/>
    </row>
    <row r="375" ht="12.75">
      <c r="B375" s="38"/>
    </row>
    <row r="376" ht="12.75">
      <c r="B376" s="38"/>
    </row>
    <row r="377" ht="12.75">
      <c r="B377" s="38"/>
    </row>
    <row r="378" ht="12.75">
      <c r="B378" s="38"/>
    </row>
    <row r="379" ht="12.75">
      <c r="B379" s="38"/>
    </row>
    <row r="380" ht="12.75">
      <c r="B380" s="38"/>
    </row>
    <row r="381" ht="12.75">
      <c r="B381" s="38"/>
    </row>
    <row r="382" ht="12.75">
      <c r="B382" s="38"/>
    </row>
    <row r="383" ht="12.75">
      <c r="B383" s="38"/>
    </row>
    <row r="384" ht="12.75">
      <c r="B384" s="38"/>
    </row>
    <row r="385" ht="12.75">
      <c r="B385" s="38"/>
    </row>
    <row r="386" ht="12.75">
      <c r="B386" s="38"/>
    </row>
    <row r="387" ht="12.75">
      <c r="B387" s="38"/>
    </row>
    <row r="388" ht="12.75">
      <c r="B388" s="38"/>
    </row>
    <row r="389" ht="12.75">
      <c r="B389" s="38"/>
    </row>
    <row r="390" ht="12.75">
      <c r="B390" s="38"/>
    </row>
    <row r="391" ht="12.75">
      <c r="B391" s="38"/>
    </row>
    <row r="392" ht="12.75">
      <c r="B392" s="38"/>
    </row>
    <row r="393" ht="12.75">
      <c r="B393" s="38"/>
    </row>
    <row r="394" ht="12.75">
      <c r="B394" s="38"/>
    </row>
    <row r="395" ht="12.75">
      <c r="B395" s="38"/>
    </row>
    <row r="396" ht="12.75">
      <c r="B396" s="38"/>
    </row>
    <row r="397" ht="12.75">
      <c r="B397" s="38"/>
    </row>
    <row r="398" ht="12.75">
      <c r="B398" s="38"/>
    </row>
    <row r="399" ht="12.75">
      <c r="B399" s="38"/>
    </row>
  </sheetData>
  <sheetProtection/>
  <mergeCells count="1">
    <mergeCell ref="P247:Q248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dcterms:created xsi:type="dcterms:W3CDTF">2010-11-11T18:33:38Z</dcterms:created>
  <dcterms:modified xsi:type="dcterms:W3CDTF">2014-07-20T00:45:25Z</dcterms:modified>
  <cp:category/>
  <cp:version/>
  <cp:contentType/>
  <cp:contentStatus/>
</cp:coreProperties>
</file>